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0" yWindow="0" windowWidth="19440" windowHeight="9045" firstSheet="1" activeTab="10"/>
  </bookViews>
  <sheets>
    <sheet name="1 день (11)" sheetId="36" r:id="rId1"/>
    <sheet name="10 день " sheetId="35" r:id="rId2"/>
    <sheet name="9 день" sheetId="34" r:id="rId3"/>
    <sheet name="8 день " sheetId="33" r:id="rId4"/>
    <sheet name="7    день " sheetId="29" r:id="rId5"/>
    <sheet name="6 день" sheetId="31" r:id="rId6"/>
    <sheet name="4 день " sheetId="32" r:id="rId7"/>
    <sheet name="5 день" sheetId="30" r:id="rId8"/>
    <sheet name="3 день " sheetId="28" r:id="rId9"/>
    <sheet name="2 день " sheetId="27" r:id="rId10"/>
    <sheet name="1 день" sheetId="26" r:id="rId11"/>
  </sheets>
  <definedNames>
    <definedName name="_xlnm.Print_Area" localSheetId="10">'1 день'!$A$1:$Z$63</definedName>
    <definedName name="_xlnm.Print_Area" localSheetId="0">'1 день (11)'!$A$1:$X$63</definedName>
    <definedName name="_xlnm.Print_Area" localSheetId="1">'10 день '!$A$1:$X$63</definedName>
    <definedName name="_xlnm.Print_Area" localSheetId="9">'2 день '!$A$1:$X$63</definedName>
    <definedName name="_xlnm.Print_Area" localSheetId="8">'3 день '!$A$1:$X$58</definedName>
    <definedName name="_xlnm.Print_Area" localSheetId="6">'4 день '!$A$1:$X$54</definedName>
    <definedName name="_xlnm.Print_Area" localSheetId="7">'5 день'!$A$1:$X$63</definedName>
    <definedName name="_xlnm.Print_Area" localSheetId="5">'6 день'!$A$1:$X$62</definedName>
    <definedName name="_xlnm.Print_Area" localSheetId="4">'7    день '!$A$1:$X$63</definedName>
    <definedName name="_xlnm.Print_Area" localSheetId="3">'8 день '!$A$1:$X$62</definedName>
    <definedName name="_xlnm.Print_Area" localSheetId="2">'9 день'!$A$1:$X$63</definedName>
  </definedNames>
  <calcPr calcId="144525"/>
</workbook>
</file>

<file path=xl/calcChain.xml><?xml version="1.0" encoding="utf-8"?>
<calcChain xmlns="http://schemas.openxmlformats.org/spreadsheetml/2006/main">
  <c r="X48" i="32" l="1"/>
  <c r="U30" i="30" l="1"/>
  <c r="U31" i="30"/>
  <c r="U32" i="30"/>
  <c r="U33" i="30"/>
  <c r="U34" i="30"/>
  <c r="U35" i="30"/>
  <c r="U36" i="30"/>
  <c r="U37" i="30"/>
  <c r="U38" i="30"/>
  <c r="U39" i="30"/>
  <c r="U40" i="30"/>
  <c r="U41" i="30"/>
  <c r="U42" i="30"/>
  <c r="U29" i="30"/>
  <c r="X30" i="35" l="1"/>
  <c r="X31" i="35"/>
  <c r="X32" i="35"/>
  <c r="X33" i="35"/>
  <c r="X34" i="35"/>
  <c r="X35" i="35"/>
  <c r="X36" i="35"/>
  <c r="X37" i="35"/>
  <c r="X38" i="35"/>
  <c r="X39" i="35"/>
  <c r="X40" i="35"/>
  <c r="X41" i="35"/>
  <c r="X42" i="35"/>
  <c r="X29" i="35"/>
  <c r="X30" i="34"/>
  <c r="X31" i="34"/>
  <c r="X32" i="34"/>
  <c r="X33" i="34"/>
  <c r="X34" i="34"/>
  <c r="X35" i="34"/>
  <c r="X36" i="34"/>
  <c r="X37" i="34"/>
  <c r="X38" i="34"/>
  <c r="X39" i="34"/>
  <c r="X40" i="34"/>
  <c r="X41" i="34"/>
  <c r="X42" i="34"/>
  <c r="X43" i="34"/>
  <c r="X44" i="34"/>
  <c r="X29" i="34"/>
  <c r="X30" i="33"/>
  <c r="X31" i="33"/>
  <c r="X32" i="33"/>
  <c r="X33" i="33"/>
  <c r="X34" i="33"/>
  <c r="X35" i="33"/>
  <c r="X36" i="33"/>
  <c r="X37" i="33"/>
  <c r="X38" i="33"/>
  <c r="X39" i="33"/>
  <c r="X40" i="33"/>
  <c r="X29" i="33"/>
  <c r="X30" i="29"/>
  <c r="X31" i="29"/>
  <c r="X33" i="29"/>
  <c r="X34" i="29"/>
  <c r="X35" i="29"/>
  <c r="X36" i="29"/>
  <c r="X37" i="29"/>
  <c r="X38" i="29"/>
  <c r="X39" i="29"/>
  <c r="X40" i="29"/>
  <c r="X41" i="29"/>
  <c r="X42" i="29"/>
  <c r="X43" i="29"/>
  <c r="X44" i="29"/>
  <c r="X45" i="29"/>
  <c r="X30" i="31"/>
  <c r="X31" i="31"/>
  <c r="X33" i="31"/>
  <c r="X34" i="31"/>
  <c r="X35" i="31"/>
  <c r="X36" i="31"/>
  <c r="X37" i="31"/>
  <c r="X38" i="31"/>
  <c r="X39" i="31"/>
  <c r="X40" i="31"/>
  <c r="X41" i="31"/>
  <c r="X42" i="31"/>
  <c r="X29" i="31"/>
  <c r="X30" i="32"/>
  <c r="X31" i="32"/>
  <c r="X32" i="32"/>
  <c r="X33" i="32"/>
  <c r="X34" i="32"/>
  <c r="X35" i="32"/>
  <c r="X36" i="32"/>
  <c r="X37" i="32"/>
  <c r="X38" i="32"/>
  <c r="X39" i="32"/>
  <c r="X40" i="32"/>
  <c r="X41" i="32"/>
  <c r="X42" i="32"/>
  <c r="X29" i="32"/>
  <c r="X30" i="28"/>
  <c r="X31" i="28"/>
  <c r="X33" i="28"/>
  <c r="X34" i="28"/>
  <c r="X37" i="28"/>
  <c r="X38" i="28"/>
  <c r="X39" i="28"/>
  <c r="X40" i="28"/>
  <c r="V41" i="32" l="1"/>
  <c r="U30" i="28" l="1"/>
  <c r="U31" i="28"/>
  <c r="U33" i="28"/>
  <c r="U34" i="28"/>
  <c r="U37" i="28"/>
  <c r="U38" i="28"/>
  <c r="U39" i="28"/>
  <c r="U40" i="28"/>
  <c r="M37" i="28"/>
  <c r="V38" i="28"/>
  <c r="U41" i="28"/>
  <c r="N29" i="29" l="1"/>
  <c r="M32" i="28"/>
  <c r="U32" i="28" s="1"/>
  <c r="M33" i="28"/>
  <c r="M34" i="28"/>
  <c r="M35" i="28"/>
  <c r="U35" i="28" s="1"/>
  <c r="M36" i="28"/>
  <c r="M29" i="28"/>
  <c r="U56" i="36"/>
  <c r="V56" i="36" s="1"/>
  <c r="X56" i="36" s="1"/>
  <c r="U55" i="36"/>
  <c r="V55" i="36" s="1"/>
  <c r="X55" i="36" s="1"/>
  <c r="U54" i="36"/>
  <c r="V54" i="36" s="1"/>
  <c r="X54" i="36" s="1"/>
  <c r="V53" i="36"/>
  <c r="X53" i="36" s="1"/>
  <c r="U53" i="36"/>
  <c r="U52" i="36"/>
  <c r="V52" i="36" s="1"/>
  <c r="X52" i="36" s="1"/>
  <c r="U51" i="36"/>
  <c r="V51" i="36" s="1"/>
  <c r="X51" i="36" s="1"/>
  <c r="U50" i="36"/>
  <c r="V50" i="36" s="1"/>
  <c r="X50" i="36" s="1"/>
  <c r="U49" i="36"/>
  <c r="V49" i="36" s="1"/>
  <c r="X49" i="36" s="1"/>
  <c r="U48" i="36"/>
  <c r="V48" i="36" s="1"/>
  <c r="X48" i="36" s="1"/>
  <c r="U47" i="36"/>
  <c r="V47" i="36" s="1"/>
  <c r="X47" i="36" s="1"/>
  <c r="U46" i="36"/>
  <c r="V46" i="36" s="1"/>
  <c r="X46" i="36" s="1"/>
  <c r="U45" i="36"/>
  <c r="V45" i="36" s="1"/>
  <c r="X45" i="36" s="1"/>
  <c r="U44" i="36"/>
  <c r="V44" i="36" s="1"/>
  <c r="X44" i="36" s="1"/>
  <c r="U43" i="36"/>
  <c r="V43" i="36" s="1"/>
  <c r="X43" i="36" s="1"/>
  <c r="U42" i="36"/>
  <c r="V42" i="36" s="1"/>
  <c r="X42" i="36" s="1"/>
  <c r="U41" i="36"/>
  <c r="V41" i="36" s="1"/>
  <c r="X41" i="36" s="1"/>
  <c r="U40" i="36"/>
  <c r="V40" i="36" s="1"/>
  <c r="X40" i="36" s="1"/>
  <c r="U39" i="36"/>
  <c r="V39" i="36" s="1"/>
  <c r="X39" i="36" s="1"/>
  <c r="T38" i="36"/>
  <c r="U38" i="36" s="1"/>
  <c r="V38" i="36" s="1"/>
  <c r="X38" i="36" s="1"/>
  <c r="U37" i="36"/>
  <c r="V37" i="36" s="1"/>
  <c r="X37" i="36" s="1"/>
  <c r="T36" i="36"/>
  <c r="U36" i="36" s="1"/>
  <c r="V36" i="36" s="1"/>
  <c r="X36" i="36" s="1"/>
  <c r="U35" i="36"/>
  <c r="V35" i="36" s="1"/>
  <c r="X35" i="36" s="1"/>
  <c r="T34" i="36"/>
  <c r="U34" i="36" s="1"/>
  <c r="V34" i="36" s="1"/>
  <c r="X34" i="36" s="1"/>
  <c r="U33" i="36"/>
  <c r="V33" i="36" s="1"/>
  <c r="X33" i="36" s="1"/>
  <c r="T32" i="36"/>
  <c r="U32" i="36" s="1"/>
  <c r="V32" i="36" s="1"/>
  <c r="X32" i="36" s="1"/>
  <c r="U31" i="36"/>
  <c r="V31" i="36" s="1"/>
  <c r="X31" i="36" s="1"/>
  <c r="T30" i="36"/>
  <c r="U30" i="36" s="1"/>
  <c r="V30" i="36" s="1"/>
  <c r="X30" i="36" s="1"/>
  <c r="U29" i="36"/>
  <c r="V29" i="36" s="1"/>
  <c r="X29" i="36" s="1"/>
  <c r="E14" i="36"/>
  <c r="S27" i="36" s="1"/>
  <c r="V56" i="35"/>
  <c r="X56" i="35" s="1"/>
  <c r="U56" i="35"/>
  <c r="U55" i="35"/>
  <c r="V55" i="35" s="1"/>
  <c r="X55" i="35" s="1"/>
  <c r="U54" i="35"/>
  <c r="V54" i="35" s="1"/>
  <c r="X54" i="35" s="1"/>
  <c r="U53" i="35"/>
  <c r="V53" i="35" s="1"/>
  <c r="X53" i="35" s="1"/>
  <c r="V52" i="35"/>
  <c r="X52" i="35" s="1"/>
  <c r="U52" i="35"/>
  <c r="U51" i="35"/>
  <c r="V51" i="35" s="1"/>
  <c r="X51" i="35" s="1"/>
  <c r="U50" i="35"/>
  <c r="V50" i="35" s="1"/>
  <c r="X50" i="35" s="1"/>
  <c r="U49" i="35"/>
  <c r="V49" i="35" s="1"/>
  <c r="X49" i="35" s="1"/>
  <c r="U48" i="35"/>
  <c r="V48" i="35" s="1"/>
  <c r="X48" i="35" s="1"/>
  <c r="U47" i="35"/>
  <c r="V47" i="35" s="1"/>
  <c r="X47" i="35" s="1"/>
  <c r="U46" i="35"/>
  <c r="V46" i="35" s="1"/>
  <c r="X46" i="35" s="1"/>
  <c r="U45" i="35"/>
  <c r="V45" i="35" s="1"/>
  <c r="X45" i="35" s="1"/>
  <c r="U44" i="35"/>
  <c r="V44" i="35" s="1"/>
  <c r="X44" i="35" s="1"/>
  <c r="U43" i="35"/>
  <c r="U42" i="35"/>
  <c r="V42" i="35" s="1"/>
  <c r="U41" i="35"/>
  <c r="V41" i="35" s="1"/>
  <c r="U40" i="35"/>
  <c r="V40" i="35" s="1"/>
  <c r="U39" i="35"/>
  <c r="V39" i="35" s="1"/>
  <c r="T38" i="35"/>
  <c r="U38" i="35" s="1"/>
  <c r="U37" i="35"/>
  <c r="V37" i="35" s="1"/>
  <c r="T36" i="35"/>
  <c r="U36" i="35" s="1"/>
  <c r="V36" i="35" s="1"/>
  <c r="U35" i="35"/>
  <c r="V35" i="35" s="1"/>
  <c r="T34" i="35"/>
  <c r="U34" i="35" s="1"/>
  <c r="V34" i="35" s="1"/>
  <c r="U33" i="35"/>
  <c r="V33" i="35" s="1"/>
  <c r="T32" i="35"/>
  <c r="U32" i="35" s="1"/>
  <c r="V32" i="35" s="1"/>
  <c r="U31" i="35"/>
  <c r="V31" i="35" s="1"/>
  <c r="T30" i="35"/>
  <c r="U30" i="35" s="1"/>
  <c r="V30" i="35" s="1"/>
  <c r="U29" i="35"/>
  <c r="V29" i="35" s="1"/>
  <c r="E14" i="35"/>
  <c r="S27" i="35" s="1"/>
  <c r="U56" i="34"/>
  <c r="V56" i="34" s="1"/>
  <c r="X56" i="34" s="1"/>
  <c r="V55" i="34"/>
  <c r="X55" i="34" s="1"/>
  <c r="U55" i="34"/>
  <c r="U54" i="34"/>
  <c r="V54" i="34" s="1"/>
  <c r="X54" i="34" s="1"/>
  <c r="U53" i="34"/>
  <c r="V53" i="34" s="1"/>
  <c r="X53" i="34" s="1"/>
  <c r="U52" i="34"/>
  <c r="V52" i="34" s="1"/>
  <c r="X52" i="34" s="1"/>
  <c r="V51" i="34"/>
  <c r="X51" i="34" s="1"/>
  <c r="U51" i="34"/>
  <c r="U50" i="34"/>
  <c r="V50" i="34" s="1"/>
  <c r="X50" i="34" s="1"/>
  <c r="U49" i="34"/>
  <c r="V49" i="34" s="1"/>
  <c r="X49" i="34" s="1"/>
  <c r="U48" i="34"/>
  <c r="V48" i="34" s="1"/>
  <c r="X48" i="34" s="1"/>
  <c r="V47" i="34"/>
  <c r="X47" i="34" s="1"/>
  <c r="U47" i="34"/>
  <c r="U46" i="34"/>
  <c r="V46" i="34" s="1"/>
  <c r="X46" i="34" s="1"/>
  <c r="U45" i="34"/>
  <c r="U44" i="34"/>
  <c r="V44" i="34" s="1"/>
  <c r="U43" i="34"/>
  <c r="V43" i="34" s="1"/>
  <c r="U42" i="34"/>
  <c r="V42" i="34" s="1"/>
  <c r="U41" i="34"/>
  <c r="V41" i="34" s="1"/>
  <c r="U40" i="34"/>
  <c r="V40" i="34" s="1"/>
  <c r="U39" i="34"/>
  <c r="V39" i="34" s="1"/>
  <c r="U38" i="34"/>
  <c r="V38" i="34" s="1"/>
  <c r="T38" i="34"/>
  <c r="U37" i="34"/>
  <c r="V37" i="34" s="1"/>
  <c r="T36" i="34"/>
  <c r="U36" i="34" s="1"/>
  <c r="V36" i="34" s="1"/>
  <c r="U35" i="34"/>
  <c r="V35" i="34" s="1"/>
  <c r="T34" i="34"/>
  <c r="U34" i="34" s="1"/>
  <c r="V34" i="34" s="1"/>
  <c r="U33" i="34"/>
  <c r="V33" i="34" s="1"/>
  <c r="T32" i="34"/>
  <c r="U32" i="34" s="1"/>
  <c r="V32" i="34" s="1"/>
  <c r="U31" i="34"/>
  <c r="V31" i="34" s="1"/>
  <c r="U30" i="34"/>
  <c r="V30" i="34" s="1"/>
  <c r="T30" i="34"/>
  <c r="U29" i="34"/>
  <c r="V29" i="34" s="1"/>
  <c r="Q27" i="34"/>
  <c r="M27" i="34"/>
  <c r="I27" i="34"/>
  <c r="E27" i="34"/>
  <c r="E14" i="34"/>
  <c r="T27" i="34" s="1"/>
  <c r="T57" i="34" s="1"/>
  <c r="U57" i="34" s="1"/>
  <c r="V57" i="34" s="1"/>
  <c r="U55" i="33"/>
  <c r="V55" i="33" s="1"/>
  <c r="X55" i="33" s="1"/>
  <c r="U54" i="33"/>
  <c r="V54" i="33" s="1"/>
  <c r="X54" i="33" s="1"/>
  <c r="U53" i="33"/>
  <c r="V53" i="33" s="1"/>
  <c r="X53" i="33" s="1"/>
  <c r="U52" i="33"/>
  <c r="V52" i="33" s="1"/>
  <c r="X52" i="33" s="1"/>
  <c r="U51" i="33"/>
  <c r="V51" i="33" s="1"/>
  <c r="X51" i="33" s="1"/>
  <c r="U50" i="33"/>
  <c r="V50" i="33" s="1"/>
  <c r="X50" i="33" s="1"/>
  <c r="U49" i="33"/>
  <c r="V49" i="33" s="1"/>
  <c r="X49" i="33" s="1"/>
  <c r="U48" i="33"/>
  <c r="V48" i="33" s="1"/>
  <c r="X48" i="33" s="1"/>
  <c r="U47" i="33"/>
  <c r="V47" i="33" s="1"/>
  <c r="X47" i="33" s="1"/>
  <c r="U46" i="33"/>
  <c r="V46" i="33" s="1"/>
  <c r="X46" i="33" s="1"/>
  <c r="U45" i="33"/>
  <c r="V45" i="33" s="1"/>
  <c r="X45" i="33" s="1"/>
  <c r="U44" i="33"/>
  <c r="V44" i="33" s="1"/>
  <c r="X44" i="33" s="1"/>
  <c r="U43" i="33"/>
  <c r="V43" i="33" s="1"/>
  <c r="X43" i="33" s="1"/>
  <c r="U42" i="33"/>
  <c r="V42" i="33" s="1"/>
  <c r="X42" i="33" s="1"/>
  <c r="U41" i="33"/>
  <c r="V41" i="33" s="1"/>
  <c r="X41" i="33" s="1"/>
  <c r="X56" i="33" s="1"/>
  <c r="U40" i="33"/>
  <c r="U39" i="33"/>
  <c r="V39" i="33" s="1"/>
  <c r="T38" i="33"/>
  <c r="U38" i="33" s="1"/>
  <c r="V38" i="33" s="1"/>
  <c r="U37" i="33"/>
  <c r="V37" i="33" s="1"/>
  <c r="T36" i="33"/>
  <c r="U36" i="33" s="1"/>
  <c r="V36" i="33" s="1"/>
  <c r="U35" i="33"/>
  <c r="V35" i="33" s="1"/>
  <c r="T34" i="33"/>
  <c r="U34" i="33" s="1"/>
  <c r="V34" i="33" s="1"/>
  <c r="U33" i="33"/>
  <c r="V33" i="33" s="1"/>
  <c r="T32" i="33"/>
  <c r="U32" i="33" s="1"/>
  <c r="V32" i="33" s="1"/>
  <c r="U31" i="33"/>
  <c r="V31" i="33" s="1"/>
  <c r="T30" i="33"/>
  <c r="U30" i="33" s="1"/>
  <c r="V30" i="33" s="1"/>
  <c r="U29" i="33"/>
  <c r="V29" i="33" s="1"/>
  <c r="E14" i="33"/>
  <c r="S27" i="33" s="1"/>
  <c r="U47" i="32"/>
  <c r="V47" i="32" s="1"/>
  <c r="X47" i="32" s="1"/>
  <c r="U46" i="32"/>
  <c r="V46" i="32" s="1"/>
  <c r="X46" i="32" s="1"/>
  <c r="U45" i="32"/>
  <c r="V45" i="32" s="1"/>
  <c r="X45" i="32" s="1"/>
  <c r="U44" i="32"/>
  <c r="V44" i="32" s="1"/>
  <c r="X44" i="32" s="1"/>
  <c r="U43" i="32"/>
  <c r="U42" i="32"/>
  <c r="V42" i="32" s="1"/>
  <c r="U41" i="32"/>
  <c r="U40" i="32"/>
  <c r="V40" i="32" s="1"/>
  <c r="U39" i="32"/>
  <c r="V39" i="32" s="1"/>
  <c r="T38" i="32"/>
  <c r="U38" i="32" s="1"/>
  <c r="U37" i="32"/>
  <c r="V37" i="32" s="1"/>
  <c r="T36" i="32"/>
  <c r="U36" i="32" s="1"/>
  <c r="V36" i="32" s="1"/>
  <c r="U35" i="32"/>
  <c r="V35" i="32" s="1"/>
  <c r="T34" i="32"/>
  <c r="U34" i="32" s="1"/>
  <c r="V34" i="32" s="1"/>
  <c r="U33" i="32"/>
  <c r="V33" i="32" s="1"/>
  <c r="T32" i="32"/>
  <c r="U32" i="32" s="1"/>
  <c r="V32" i="32" s="1"/>
  <c r="U31" i="32"/>
  <c r="V31" i="32" s="1"/>
  <c r="U30" i="32"/>
  <c r="V30" i="32" s="1"/>
  <c r="T30" i="32"/>
  <c r="U29" i="32"/>
  <c r="V29" i="32" s="1"/>
  <c r="M27" i="32"/>
  <c r="E27" i="32"/>
  <c r="E14" i="32"/>
  <c r="T27" i="32" s="1"/>
  <c r="T48" i="32" s="1"/>
  <c r="U48" i="32" s="1"/>
  <c r="V48" i="32" s="1"/>
  <c r="U55" i="31"/>
  <c r="V55" i="31" s="1"/>
  <c r="X55" i="31" s="1"/>
  <c r="U54" i="31"/>
  <c r="V54" i="31" s="1"/>
  <c r="X54" i="31" s="1"/>
  <c r="U53" i="31"/>
  <c r="V53" i="31" s="1"/>
  <c r="X53" i="31" s="1"/>
  <c r="U52" i="31"/>
  <c r="V52" i="31" s="1"/>
  <c r="X52" i="31" s="1"/>
  <c r="U51" i="31"/>
  <c r="V51" i="31" s="1"/>
  <c r="X51" i="31" s="1"/>
  <c r="U50" i="31"/>
  <c r="V50" i="31" s="1"/>
  <c r="X50" i="31" s="1"/>
  <c r="U49" i="31"/>
  <c r="V49" i="31" s="1"/>
  <c r="X49" i="31" s="1"/>
  <c r="U48" i="31"/>
  <c r="V48" i="31" s="1"/>
  <c r="X48" i="31" s="1"/>
  <c r="U47" i="31"/>
  <c r="V47" i="31" s="1"/>
  <c r="X47" i="31" s="1"/>
  <c r="U46" i="31"/>
  <c r="V46" i="31" s="1"/>
  <c r="X46" i="31" s="1"/>
  <c r="U44" i="31"/>
  <c r="V44" i="31" s="1"/>
  <c r="X44" i="31" s="1"/>
  <c r="T37" i="31"/>
  <c r="T35" i="31"/>
  <c r="T33" i="31"/>
  <c r="T31" i="31"/>
  <c r="E14" i="31"/>
  <c r="U56" i="30"/>
  <c r="V56" i="30" s="1"/>
  <c r="X56" i="30" s="1"/>
  <c r="V55" i="30"/>
  <c r="X55" i="30" s="1"/>
  <c r="U55" i="30"/>
  <c r="U54" i="30"/>
  <c r="V54" i="30" s="1"/>
  <c r="X54" i="30" s="1"/>
  <c r="U53" i="30"/>
  <c r="V53" i="30" s="1"/>
  <c r="X53" i="30" s="1"/>
  <c r="U52" i="30"/>
  <c r="V52" i="30" s="1"/>
  <c r="X52" i="30" s="1"/>
  <c r="V51" i="30"/>
  <c r="X51" i="30" s="1"/>
  <c r="U51" i="30"/>
  <c r="U50" i="30"/>
  <c r="V50" i="30" s="1"/>
  <c r="X50" i="30" s="1"/>
  <c r="U49" i="30"/>
  <c r="V49" i="30" s="1"/>
  <c r="X49" i="30" s="1"/>
  <c r="U48" i="30"/>
  <c r="V48" i="30" s="1"/>
  <c r="X48" i="30" s="1"/>
  <c r="V47" i="30"/>
  <c r="X47" i="30" s="1"/>
  <c r="U47" i="30"/>
  <c r="U46" i="30"/>
  <c r="V46" i="30" s="1"/>
  <c r="X46" i="30" s="1"/>
  <c r="U45" i="30"/>
  <c r="V45" i="30" s="1"/>
  <c r="X45" i="30" s="1"/>
  <c r="U44" i="30"/>
  <c r="V44" i="30" s="1"/>
  <c r="X44" i="30" s="1"/>
  <c r="U43" i="30"/>
  <c r="V43" i="30" s="1"/>
  <c r="X43" i="30" s="1"/>
  <c r="V41" i="30"/>
  <c r="X41" i="30" s="1"/>
  <c r="V40" i="30"/>
  <c r="X40" i="30" s="1"/>
  <c r="V39" i="30"/>
  <c r="X39" i="30" s="1"/>
  <c r="T38" i="30"/>
  <c r="V38" i="30" s="1"/>
  <c r="X38" i="30" s="1"/>
  <c r="V37" i="30"/>
  <c r="X37" i="30" s="1"/>
  <c r="T36" i="30"/>
  <c r="V36" i="30" s="1"/>
  <c r="X36" i="30" s="1"/>
  <c r="V35" i="30"/>
  <c r="X35" i="30" s="1"/>
  <c r="V34" i="30"/>
  <c r="X34" i="30" s="1"/>
  <c r="T34" i="30"/>
  <c r="V33" i="30"/>
  <c r="X33" i="30" s="1"/>
  <c r="T32" i="30"/>
  <c r="V32" i="30" s="1"/>
  <c r="X32" i="30" s="1"/>
  <c r="V31" i="30"/>
  <c r="X31" i="30" s="1"/>
  <c r="T30" i="30"/>
  <c r="V30" i="30" s="1"/>
  <c r="X30" i="30" s="1"/>
  <c r="V29" i="30"/>
  <c r="X29" i="30" s="1"/>
  <c r="E14" i="30"/>
  <c r="T27" i="30" s="1"/>
  <c r="T57" i="30" s="1"/>
  <c r="U57" i="30" s="1"/>
  <c r="V57" i="30" s="1"/>
  <c r="U56" i="29"/>
  <c r="V56" i="29" s="1"/>
  <c r="X56" i="29" s="1"/>
  <c r="U55" i="29"/>
  <c r="V55" i="29" s="1"/>
  <c r="X55" i="29" s="1"/>
  <c r="U54" i="29"/>
  <c r="V54" i="29" s="1"/>
  <c r="X54" i="29" s="1"/>
  <c r="U53" i="29"/>
  <c r="V53" i="29" s="1"/>
  <c r="X53" i="29" s="1"/>
  <c r="U52" i="29"/>
  <c r="V52" i="29" s="1"/>
  <c r="X52" i="29" s="1"/>
  <c r="U51" i="29"/>
  <c r="V51" i="29" s="1"/>
  <c r="X51" i="29" s="1"/>
  <c r="U50" i="29"/>
  <c r="V50" i="29" s="1"/>
  <c r="X50" i="29" s="1"/>
  <c r="U49" i="29"/>
  <c r="V49" i="29" s="1"/>
  <c r="X49" i="29" s="1"/>
  <c r="U48" i="29"/>
  <c r="V48" i="29" s="1"/>
  <c r="X48" i="29" s="1"/>
  <c r="U47" i="29"/>
  <c r="V47" i="29" s="1"/>
  <c r="X47" i="29" s="1"/>
  <c r="U46" i="29"/>
  <c r="V46" i="29" s="1"/>
  <c r="X46" i="29" s="1"/>
  <c r="U45" i="29"/>
  <c r="V45" i="29" s="1"/>
  <c r="U44" i="29"/>
  <c r="V44" i="29" s="1"/>
  <c r="U43" i="29"/>
  <c r="V43" i="29" s="1"/>
  <c r="U42" i="29"/>
  <c r="V42" i="29" s="1"/>
  <c r="U41" i="29"/>
  <c r="V41" i="29" s="1"/>
  <c r="U40" i="29"/>
  <c r="V40" i="29" s="1"/>
  <c r="U39" i="29"/>
  <c r="V39" i="29" s="1"/>
  <c r="U38" i="29"/>
  <c r="V38" i="29" s="1"/>
  <c r="T38" i="29"/>
  <c r="U37" i="29"/>
  <c r="V37" i="29" s="1"/>
  <c r="T36" i="29"/>
  <c r="U36" i="29" s="1"/>
  <c r="V36" i="29" s="1"/>
  <c r="U35" i="29"/>
  <c r="V35" i="29" s="1"/>
  <c r="T34" i="29"/>
  <c r="U34" i="29" s="1"/>
  <c r="V34" i="29" s="1"/>
  <c r="U33" i="29"/>
  <c r="V33" i="29" s="1"/>
  <c r="T32" i="29"/>
  <c r="U32" i="29" s="1"/>
  <c r="V32" i="29" s="1"/>
  <c r="X32" i="29" s="1"/>
  <c r="U31" i="29"/>
  <c r="V31" i="29" s="1"/>
  <c r="U30" i="29"/>
  <c r="V30" i="29" s="1"/>
  <c r="T30" i="29"/>
  <c r="U29" i="29"/>
  <c r="V29" i="29" s="1"/>
  <c r="X29" i="29" s="1"/>
  <c r="E14" i="29"/>
  <c r="S27" i="29" s="1"/>
  <c r="U51" i="28"/>
  <c r="V51" i="28" s="1"/>
  <c r="X51" i="28" s="1"/>
  <c r="U50" i="28"/>
  <c r="V50" i="28" s="1"/>
  <c r="X50" i="28" s="1"/>
  <c r="U49" i="28"/>
  <c r="V49" i="28" s="1"/>
  <c r="X49" i="28" s="1"/>
  <c r="U48" i="28"/>
  <c r="V48" i="28" s="1"/>
  <c r="X48" i="28" s="1"/>
  <c r="U47" i="28"/>
  <c r="V47" i="28" s="1"/>
  <c r="X47" i="28" s="1"/>
  <c r="U46" i="28"/>
  <c r="V46" i="28" s="1"/>
  <c r="X46" i="28" s="1"/>
  <c r="U45" i="28"/>
  <c r="V45" i="28" s="1"/>
  <c r="X45" i="28" s="1"/>
  <c r="U44" i="28"/>
  <c r="V44" i="28" s="1"/>
  <c r="X44" i="28" s="1"/>
  <c r="U43" i="28"/>
  <c r="V43" i="28" s="1"/>
  <c r="X43" i="28" s="1"/>
  <c r="U42" i="28"/>
  <c r="V42" i="28" s="1"/>
  <c r="X42" i="28" s="1"/>
  <c r="V41" i="28"/>
  <c r="X41" i="28" s="1"/>
  <c r="V39" i="28"/>
  <c r="V35" i="28"/>
  <c r="X35" i="28" s="1"/>
  <c r="T34" i="28"/>
  <c r="V33" i="28"/>
  <c r="T31" i="28"/>
  <c r="V30" i="28"/>
  <c r="U29" i="28"/>
  <c r="V29" i="28" s="1"/>
  <c r="X29" i="28" s="1"/>
  <c r="E14" i="28"/>
  <c r="S27" i="28" s="1"/>
  <c r="U56" i="27"/>
  <c r="V56" i="27" s="1"/>
  <c r="X56" i="27" s="1"/>
  <c r="U55" i="27"/>
  <c r="V55" i="27" s="1"/>
  <c r="X55" i="27" s="1"/>
  <c r="U54" i="27"/>
  <c r="V54" i="27" s="1"/>
  <c r="X54" i="27" s="1"/>
  <c r="U53" i="27"/>
  <c r="V53" i="27" s="1"/>
  <c r="X53" i="27" s="1"/>
  <c r="U52" i="27"/>
  <c r="V52" i="27" s="1"/>
  <c r="X52" i="27" s="1"/>
  <c r="U51" i="27"/>
  <c r="V51" i="27" s="1"/>
  <c r="X51" i="27" s="1"/>
  <c r="U50" i="27"/>
  <c r="V50" i="27" s="1"/>
  <c r="X50" i="27" s="1"/>
  <c r="U49" i="27"/>
  <c r="V49" i="27" s="1"/>
  <c r="X49" i="27" s="1"/>
  <c r="U48" i="27"/>
  <c r="U47" i="27"/>
  <c r="V47" i="27" s="1"/>
  <c r="X47" i="27" s="1"/>
  <c r="U46" i="27"/>
  <c r="V46" i="27" s="1"/>
  <c r="X46" i="27" s="1"/>
  <c r="U45" i="27"/>
  <c r="V45" i="27" s="1"/>
  <c r="X45" i="27" s="1"/>
  <c r="U44" i="27"/>
  <c r="V44" i="27" s="1"/>
  <c r="X44" i="27" s="1"/>
  <c r="U43" i="27"/>
  <c r="V43" i="27" s="1"/>
  <c r="X43" i="27" s="1"/>
  <c r="U42" i="27"/>
  <c r="V42" i="27" s="1"/>
  <c r="X42" i="27" s="1"/>
  <c r="U41" i="27"/>
  <c r="V41" i="27" s="1"/>
  <c r="X41" i="27" s="1"/>
  <c r="U40" i="27"/>
  <c r="V40" i="27" s="1"/>
  <c r="X40" i="27" s="1"/>
  <c r="U39" i="27"/>
  <c r="V39" i="27" s="1"/>
  <c r="X39" i="27" s="1"/>
  <c r="T38" i="27"/>
  <c r="U38" i="27" s="1"/>
  <c r="V38" i="27" s="1"/>
  <c r="X38" i="27" s="1"/>
  <c r="U37" i="27"/>
  <c r="V37" i="27" s="1"/>
  <c r="X37" i="27" s="1"/>
  <c r="U36" i="27"/>
  <c r="V36" i="27" s="1"/>
  <c r="X36" i="27" s="1"/>
  <c r="T36" i="27"/>
  <c r="U35" i="27"/>
  <c r="V35" i="27" s="1"/>
  <c r="X35" i="27" s="1"/>
  <c r="T34" i="27"/>
  <c r="U34" i="27" s="1"/>
  <c r="V34" i="27" s="1"/>
  <c r="X34" i="27" s="1"/>
  <c r="U33" i="27"/>
  <c r="V33" i="27" s="1"/>
  <c r="X33" i="27" s="1"/>
  <c r="T32" i="27"/>
  <c r="U32" i="27" s="1"/>
  <c r="V32" i="27" s="1"/>
  <c r="X32" i="27" s="1"/>
  <c r="U31" i="27"/>
  <c r="V31" i="27" s="1"/>
  <c r="X31" i="27" s="1"/>
  <c r="T30" i="27"/>
  <c r="U30" i="27" s="1"/>
  <c r="V30" i="27" s="1"/>
  <c r="X30" i="27" s="1"/>
  <c r="U29" i="27"/>
  <c r="V29" i="27" s="1"/>
  <c r="X29" i="27" s="1"/>
  <c r="E14" i="27"/>
  <c r="E14" i="26"/>
  <c r="W31" i="26"/>
  <c r="X31" i="26" s="1"/>
  <c r="Z31" i="26" s="1"/>
  <c r="W33" i="26"/>
  <c r="X33" i="26" s="1"/>
  <c r="Z33" i="26" s="1"/>
  <c r="W35" i="26"/>
  <c r="X35" i="26" s="1"/>
  <c r="Z35" i="26" s="1"/>
  <c r="W37" i="26"/>
  <c r="X37" i="26" s="1"/>
  <c r="Z37" i="26" s="1"/>
  <c r="W39" i="26"/>
  <c r="X39" i="26" s="1"/>
  <c r="Z39" i="26" s="1"/>
  <c r="W40" i="26"/>
  <c r="X40" i="26" s="1"/>
  <c r="Z40" i="26" s="1"/>
  <c r="W41" i="26"/>
  <c r="X41" i="26" s="1"/>
  <c r="Z41" i="26" s="1"/>
  <c r="W42" i="26"/>
  <c r="X42" i="26" s="1"/>
  <c r="Z42" i="26" s="1"/>
  <c r="W43" i="26"/>
  <c r="W44" i="26"/>
  <c r="X44" i="26" s="1"/>
  <c r="Z44" i="26" s="1"/>
  <c r="W45" i="26"/>
  <c r="X45" i="26" s="1"/>
  <c r="Z45" i="26" s="1"/>
  <c r="W46" i="26"/>
  <c r="X46" i="26" s="1"/>
  <c r="Z46" i="26" s="1"/>
  <c r="W47" i="26"/>
  <c r="X47" i="26" s="1"/>
  <c r="Z47" i="26" s="1"/>
  <c r="W48" i="26"/>
  <c r="W49" i="26"/>
  <c r="X49" i="26" s="1"/>
  <c r="Z49" i="26" s="1"/>
  <c r="W50" i="26"/>
  <c r="X50" i="26" s="1"/>
  <c r="Z50" i="26" s="1"/>
  <c r="W51" i="26"/>
  <c r="X51" i="26" s="1"/>
  <c r="Z51" i="26" s="1"/>
  <c r="W52" i="26"/>
  <c r="X52" i="26" s="1"/>
  <c r="Z52" i="26" s="1"/>
  <c r="W53" i="26"/>
  <c r="X53" i="26" s="1"/>
  <c r="Z53" i="26" s="1"/>
  <c r="W54" i="26"/>
  <c r="X54" i="26" s="1"/>
  <c r="Z54" i="26" s="1"/>
  <c r="W55" i="26"/>
  <c r="X55" i="26" s="1"/>
  <c r="Z55" i="26" s="1"/>
  <c r="W56" i="26"/>
  <c r="X56" i="26" s="1"/>
  <c r="Z56" i="26" s="1"/>
  <c r="X48" i="26"/>
  <c r="Z48" i="26" s="1"/>
  <c r="W29" i="26"/>
  <c r="X29" i="26" s="1"/>
  <c r="Z29" i="26" s="1"/>
  <c r="W38" i="26"/>
  <c r="X38" i="26" s="1"/>
  <c r="Z38" i="26" s="1"/>
  <c r="W36" i="26"/>
  <c r="X36" i="26" s="1"/>
  <c r="Z36" i="26" s="1"/>
  <c r="W34" i="26"/>
  <c r="X34" i="26" s="1"/>
  <c r="Z34" i="26" s="1"/>
  <c r="W32" i="26"/>
  <c r="X32" i="26" s="1"/>
  <c r="Z32" i="26" s="1"/>
  <c r="W30" i="26"/>
  <c r="X30" i="26" s="1"/>
  <c r="Z30" i="26" s="1"/>
  <c r="X57" i="29" l="1"/>
  <c r="U36" i="28"/>
  <c r="V36" i="28" s="1"/>
  <c r="X36" i="28" s="1"/>
  <c r="H27" i="31"/>
  <c r="G27" i="31"/>
  <c r="I27" i="32"/>
  <c r="Q27" i="32"/>
  <c r="X43" i="26"/>
  <c r="Z43" i="26" s="1"/>
  <c r="Z57" i="26" s="1"/>
  <c r="G27" i="30"/>
  <c r="O27" i="30"/>
  <c r="S27" i="30"/>
  <c r="V43" i="35"/>
  <c r="X43" i="35" s="1"/>
  <c r="X57" i="35" s="1"/>
  <c r="V38" i="32"/>
  <c r="E27" i="30"/>
  <c r="I27" i="30"/>
  <c r="M27" i="30"/>
  <c r="Q27" i="30"/>
  <c r="G27" i="32"/>
  <c r="O27" i="32"/>
  <c r="S27" i="32"/>
  <c r="V43" i="32"/>
  <c r="X43" i="32" s="1"/>
  <c r="G27" i="34"/>
  <c r="K27" i="34"/>
  <c r="O27" i="34"/>
  <c r="S27" i="34"/>
  <c r="V38" i="35"/>
  <c r="I27" i="31"/>
  <c r="V48" i="27"/>
  <c r="X48" i="27" s="1"/>
  <c r="X57" i="27" s="1"/>
  <c r="V45" i="34"/>
  <c r="X45" i="34" s="1"/>
  <c r="X57" i="34" s="1"/>
  <c r="V42" i="30"/>
  <c r="V34" i="28"/>
  <c r="V32" i="28"/>
  <c r="X32" i="28" s="1"/>
  <c r="V31" i="28"/>
  <c r="V40" i="28"/>
  <c r="V40" i="33"/>
  <c r="G14" i="33" s="1"/>
  <c r="G14" i="29"/>
  <c r="D27" i="36"/>
  <c r="F27" i="36"/>
  <c r="H27" i="36"/>
  <c r="J27" i="36"/>
  <c r="L27" i="36"/>
  <c r="N27" i="36"/>
  <c r="P27" i="36"/>
  <c r="R27" i="36"/>
  <c r="T27" i="36"/>
  <c r="T57" i="36" s="1"/>
  <c r="U57" i="36" s="1"/>
  <c r="V57" i="36" s="1"/>
  <c r="X57" i="36" s="1"/>
  <c r="X62" i="36" s="1"/>
  <c r="F14" i="36" s="1"/>
  <c r="E27" i="36"/>
  <c r="G27" i="36"/>
  <c r="I27" i="36"/>
  <c r="K27" i="36"/>
  <c r="M27" i="36"/>
  <c r="O27" i="36"/>
  <c r="Q27" i="36"/>
  <c r="F14" i="35"/>
  <c r="D27" i="35"/>
  <c r="F27" i="35"/>
  <c r="H27" i="35"/>
  <c r="J27" i="35"/>
  <c r="L27" i="35"/>
  <c r="N27" i="35"/>
  <c r="P27" i="35"/>
  <c r="R27" i="35"/>
  <c r="T27" i="35"/>
  <c r="T57" i="35" s="1"/>
  <c r="U57" i="35" s="1"/>
  <c r="V57" i="35" s="1"/>
  <c r="E27" i="35"/>
  <c r="G27" i="35"/>
  <c r="I27" i="35"/>
  <c r="K27" i="35"/>
  <c r="M27" i="35"/>
  <c r="O27" i="35"/>
  <c r="Q27" i="35"/>
  <c r="F14" i="34"/>
  <c r="D27" i="34"/>
  <c r="F27" i="34"/>
  <c r="H27" i="34"/>
  <c r="J27" i="34"/>
  <c r="N27" i="34"/>
  <c r="P27" i="34"/>
  <c r="R27" i="34"/>
  <c r="F14" i="33"/>
  <c r="D27" i="33"/>
  <c r="F27" i="33"/>
  <c r="H27" i="33"/>
  <c r="J27" i="33"/>
  <c r="L27" i="33"/>
  <c r="N27" i="33"/>
  <c r="P27" i="33"/>
  <c r="R27" i="33"/>
  <c r="T27" i="33"/>
  <c r="T56" i="33" s="1"/>
  <c r="U56" i="33" s="1"/>
  <c r="V56" i="33" s="1"/>
  <c r="E27" i="33"/>
  <c r="G27" i="33"/>
  <c r="I27" i="33"/>
  <c r="K27" i="33"/>
  <c r="M27" i="33"/>
  <c r="O27" i="33"/>
  <c r="Q27" i="33"/>
  <c r="F14" i="32"/>
  <c r="D27" i="32"/>
  <c r="F27" i="32"/>
  <c r="H27" i="32"/>
  <c r="L27" i="32"/>
  <c r="N27" i="32"/>
  <c r="P27" i="32"/>
  <c r="R27" i="32"/>
  <c r="F14" i="31"/>
  <c r="D27" i="31"/>
  <c r="T56" i="31"/>
  <c r="U56" i="31" s="1"/>
  <c r="V56" i="31" s="1"/>
  <c r="F14" i="30"/>
  <c r="D27" i="30"/>
  <c r="F27" i="30"/>
  <c r="H27" i="30"/>
  <c r="J27" i="30"/>
  <c r="L27" i="30"/>
  <c r="N27" i="30"/>
  <c r="P27" i="30"/>
  <c r="R27" i="30"/>
  <c r="D27" i="29"/>
  <c r="H27" i="29"/>
  <c r="J27" i="29"/>
  <c r="L27" i="29"/>
  <c r="N27" i="29"/>
  <c r="P27" i="29"/>
  <c r="R27" i="29"/>
  <c r="T27" i="29"/>
  <c r="T57" i="29" s="1"/>
  <c r="U57" i="29" s="1"/>
  <c r="V57" i="29" s="1"/>
  <c r="F14" i="29" s="1"/>
  <c r="E27" i="29"/>
  <c r="G27" i="29"/>
  <c r="I27" i="29"/>
  <c r="K27" i="29"/>
  <c r="M27" i="29"/>
  <c r="O27" i="29"/>
  <c r="Q27" i="29"/>
  <c r="D27" i="28"/>
  <c r="F27" i="28"/>
  <c r="H27" i="28"/>
  <c r="L27" i="28"/>
  <c r="N27" i="28"/>
  <c r="P27" i="28"/>
  <c r="R27" i="28"/>
  <c r="T27" i="28"/>
  <c r="T52" i="28" s="1"/>
  <c r="U52" i="28" s="1"/>
  <c r="V52" i="28" s="1"/>
  <c r="F14" i="28" s="1"/>
  <c r="G27" i="28"/>
  <c r="M27" i="28"/>
  <c r="O27" i="28"/>
  <c r="Q27" i="28"/>
  <c r="D27" i="27"/>
  <c r="F27" i="27"/>
  <c r="H27" i="27"/>
  <c r="T27" i="27"/>
  <c r="T57" i="27" s="1"/>
  <c r="U57" i="27" s="1"/>
  <c r="V57" i="27" s="1"/>
  <c r="F14" i="27" s="1"/>
  <c r="E27" i="27"/>
  <c r="G27" i="27"/>
  <c r="D27" i="26"/>
  <c r="F27" i="26"/>
  <c r="H27" i="26"/>
  <c r="J27" i="26"/>
  <c r="L27" i="26"/>
  <c r="V57" i="26"/>
  <c r="W57" i="26" s="1"/>
  <c r="X57" i="26" s="1"/>
  <c r="E27" i="26"/>
  <c r="G27" i="26"/>
  <c r="I27" i="26"/>
  <c r="K27" i="26"/>
  <c r="X52" i="28" l="1"/>
  <c r="G14" i="28" s="1"/>
  <c r="X42" i="30"/>
  <c r="X57" i="30" s="1"/>
  <c r="G14" i="27"/>
  <c r="G14" i="35"/>
  <c r="G14" i="32"/>
  <c r="G14" i="26"/>
  <c r="U40" i="31"/>
  <c r="V40" i="31" s="1"/>
  <c r="U36" i="31"/>
  <c r="V36" i="31" s="1"/>
  <c r="U30" i="31"/>
  <c r="V30" i="31" s="1"/>
  <c r="U39" i="31"/>
  <c r="V39" i="31" s="1"/>
  <c r="U34" i="31"/>
  <c r="V34" i="31" s="1"/>
  <c r="U37" i="31"/>
  <c r="V37" i="31" s="1"/>
  <c r="U38" i="31"/>
  <c r="V38" i="31" s="1"/>
  <c r="U31" i="31"/>
  <c r="V31" i="31" s="1"/>
  <c r="U45" i="31"/>
  <c r="V45" i="31" s="1"/>
  <c r="X45" i="31" s="1"/>
  <c r="U29" i="31"/>
  <c r="V29" i="31" s="1"/>
  <c r="U42" i="31"/>
  <c r="V42" i="31" s="1"/>
  <c r="U35" i="31"/>
  <c r="V35" i="31" s="1"/>
  <c r="U32" i="31"/>
  <c r="U41" i="31"/>
  <c r="V41" i="31" s="1"/>
  <c r="U33" i="31"/>
  <c r="V33" i="31" s="1"/>
  <c r="Z62" i="26" l="1"/>
  <c r="V32" i="31"/>
  <c r="X32" i="31" s="1"/>
  <c r="X56" i="31" s="1"/>
  <c r="G14" i="30"/>
  <c r="F14" i="26" l="1"/>
  <c r="G14" i="31"/>
  <c r="Z63" i="26" l="1"/>
</calcChain>
</file>

<file path=xl/sharedStrings.xml><?xml version="1.0" encoding="utf-8"?>
<sst xmlns="http://schemas.openxmlformats.org/spreadsheetml/2006/main" count="1237" uniqueCount="156">
  <si>
    <t>Утверждаю</t>
  </si>
  <si>
    <t>Руководитель</t>
  </si>
  <si>
    <t xml:space="preserve">учреждения </t>
  </si>
  <si>
    <t>(расшифровка подписи)</t>
  </si>
  <si>
    <t>г.</t>
  </si>
  <si>
    <t>КОДЫ</t>
  </si>
  <si>
    <t>Учреждение</t>
  </si>
  <si>
    <t>Материально ответственное лицо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</si>
  <si>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</si>
  <si>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</si>
  <si>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</si>
  <si>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продукт., руб</t>
  </si>
  <si>
    <t>наименование</t>
  </si>
  <si>
    <t>код</t>
  </si>
  <si>
    <t>З  А  В  Т  Р  А  К</t>
  </si>
  <si>
    <t>операция</t>
  </si>
  <si>
    <t>на довольствующихся</t>
  </si>
  <si>
    <t>цена, руб</t>
  </si>
  <si>
    <t>сумма, руб</t>
  </si>
  <si>
    <t>Количество порций</t>
  </si>
  <si>
    <t>Выход - вес порций</t>
  </si>
  <si>
    <t>0504202</t>
  </si>
  <si>
    <t>(подпись)</t>
  </si>
  <si>
    <t xml:space="preserve">Структурное подразделение </t>
  </si>
  <si>
    <t xml:space="preserve">    ОКПО</t>
  </si>
  <si>
    <t>Полдник</t>
  </si>
  <si>
    <t>Обед</t>
  </si>
  <si>
    <t>Расход продуктов питания (количество)</t>
  </si>
  <si>
    <t>Повар</t>
  </si>
  <si>
    <t>Кладовщик</t>
  </si>
  <si>
    <t>гр</t>
  </si>
  <si>
    <t>Бухгалтер                    ______________            _______________________</t>
  </si>
  <si>
    <t>Врач (диетсестра)   ______________           ________________________</t>
  </si>
  <si>
    <t xml:space="preserve">                                                                         (подпись)</t>
  </si>
  <si>
    <t xml:space="preserve">              (расшифровка подписи)</t>
  </si>
  <si>
    <t>______________            _______________________</t>
  </si>
  <si>
    <t xml:space="preserve">Ответственный исполнитель  </t>
  </si>
  <si>
    <t>_________________________</t>
  </si>
  <si>
    <t xml:space="preserve">                           (должность)</t>
  </si>
  <si>
    <t xml:space="preserve">                                                 (подпись)</t>
  </si>
  <si>
    <t>Коды категории довольствующихся (группы)</t>
  </si>
  <si>
    <t>суммарных категории</t>
  </si>
  <si>
    <t>По плановой стоимости одного дня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</si>
  <si>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</si>
  <si>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</si>
  <si>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 на всех довольствующихся, руб</t>
  </si>
  <si>
    <t>Фактическая стоимость, руб</t>
  </si>
  <si>
    <t>численность персонала</t>
  </si>
  <si>
    <t>Меню-требование на выдачу продуктов питания № ____</t>
  </si>
  <si>
    <t>Форма по ОКУД</t>
  </si>
  <si>
    <t>Дата</t>
  </si>
  <si>
    <t>на одного ребенка</t>
  </si>
  <si>
    <t xml:space="preserve"> </t>
  </si>
  <si>
    <t>от 10.02.2006 г.№ 25 н</t>
  </si>
  <si>
    <t xml:space="preserve">Утверждена </t>
  </si>
  <si>
    <t>Приказом Министерства финансов РФ</t>
  </si>
  <si>
    <t>в кг</t>
  </si>
  <si>
    <t>в гр</t>
  </si>
  <si>
    <t>шт</t>
  </si>
  <si>
    <t>на " _______________2024г.</t>
  </si>
  <si>
    <t xml:space="preserve">макаронные изделия отварные </t>
  </si>
  <si>
    <t>Биточки руб из мяса птицы</t>
  </si>
  <si>
    <t>Соус томатный</t>
  </si>
  <si>
    <t>Чай с лимоном</t>
  </si>
  <si>
    <t>Хлеб пшеничный</t>
  </si>
  <si>
    <t>Хлеб ржаной</t>
  </si>
  <si>
    <t>макароны</t>
  </si>
  <si>
    <t>масло сливочное</t>
  </si>
  <si>
    <t xml:space="preserve">котлеты куриные </t>
  </si>
  <si>
    <t>мука</t>
  </si>
  <si>
    <t>морковь</t>
  </si>
  <si>
    <t>лук</t>
  </si>
  <si>
    <t>сахар</t>
  </si>
  <si>
    <t>томатная паста</t>
  </si>
  <si>
    <t>чай</t>
  </si>
  <si>
    <t>лимон</t>
  </si>
  <si>
    <t>хлеб пшеничный</t>
  </si>
  <si>
    <t>хлеб ржаной</t>
  </si>
  <si>
    <t>масло</t>
  </si>
  <si>
    <t>Сыр (порциями)</t>
  </si>
  <si>
    <t>Хлеб пшеничный, обогащенный витаминами</t>
  </si>
  <si>
    <t>яблоко</t>
  </si>
  <si>
    <t>Каша рисовая молочная</t>
  </si>
  <si>
    <t>крупа рисовая</t>
  </si>
  <si>
    <t>молоко</t>
  </si>
  <si>
    <t>соль</t>
  </si>
  <si>
    <t>сыр</t>
  </si>
  <si>
    <t>Чай с сахаром</t>
  </si>
  <si>
    <t>Хлеб пшеничный обогащ</t>
  </si>
  <si>
    <t>творог</t>
  </si>
  <si>
    <t>крупа манная</t>
  </si>
  <si>
    <t>хлеб пшенич</t>
  </si>
  <si>
    <t>яблоки свежие</t>
  </si>
  <si>
    <t>какао на молоке</t>
  </si>
  <si>
    <t>крупа пшено</t>
  </si>
  <si>
    <t>какао</t>
  </si>
  <si>
    <t>котлеты мясные</t>
  </si>
  <si>
    <t>соус томатный</t>
  </si>
  <si>
    <t>картофельное пюре</t>
  </si>
  <si>
    <t>картофель</t>
  </si>
  <si>
    <t>котлеты</t>
  </si>
  <si>
    <t>масло растительное</t>
  </si>
  <si>
    <t>лук репчатый</t>
  </si>
  <si>
    <t xml:space="preserve">                чай с молоком и сахаром</t>
  </si>
  <si>
    <t xml:space="preserve">Хлеб ржаной </t>
  </si>
  <si>
    <t>Каша молочная дружба</t>
  </si>
  <si>
    <t>Какао на молоке</t>
  </si>
  <si>
    <t xml:space="preserve">Сыр </t>
  </si>
  <si>
    <t>Йогурт</t>
  </si>
  <si>
    <t>йогурт</t>
  </si>
  <si>
    <t>Филе грудки припущенное с овощами</t>
  </si>
  <si>
    <t xml:space="preserve">Хлеб пшеничный </t>
  </si>
  <si>
    <t>картофель молодой</t>
  </si>
  <si>
    <t>филе куриное</t>
  </si>
  <si>
    <t>макароны запеченые с сыром</t>
  </si>
  <si>
    <t>кофейный напиток</t>
  </si>
  <si>
    <t xml:space="preserve">картофельное пюре </t>
  </si>
  <si>
    <t>котлета рыбная</t>
  </si>
  <si>
    <t>котлеты рыбные</t>
  </si>
  <si>
    <t>каша пшенная молочная</t>
  </si>
  <si>
    <t>сок 0,2 шт</t>
  </si>
  <si>
    <t>сок 0,2</t>
  </si>
  <si>
    <t>тефтели из говядины</t>
  </si>
  <si>
    <t>тефтели</t>
  </si>
  <si>
    <t xml:space="preserve">печенье 50 </t>
  </si>
  <si>
    <t>печенье</t>
  </si>
  <si>
    <t>Салат из моркови</t>
  </si>
  <si>
    <t>лимонная кислота</t>
  </si>
  <si>
    <t>салат из моркови</t>
  </si>
  <si>
    <t>свекла</t>
  </si>
  <si>
    <t>капуста</t>
  </si>
  <si>
    <t>салат из моркови и яблок</t>
  </si>
  <si>
    <t>яйцо</t>
  </si>
  <si>
    <t>компот из сухофруктов</t>
  </si>
  <si>
    <t>сухофрукты</t>
  </si>
  <si>
    <t>напиток витаминный</t>
  </si>
  <si>
    <t>витошка</t>
  </si>
  <si>
    <t>Каша гречневая рассыпчатая</t>
  </si>
  <si>
    <t>гречневая крупа</t>
  </si>
  <si>
    <t>плов из птицы</t>
  </si>
  <si>
    <t>филе</t>
  </si>
  <si>
    <t>горох</t>
  </si>
  <si>
    <t>борщ</t>
  </si>
  <si>
    <t>сметана</t>
  </si>
  <si>
    <t>фрикадельки</t>
  </si>
  <si>
    <t>Крупа гречневая</t>
  </si>
  <si>
    <t>запеканка из творога</t>
  </si>
  <si>
    <t>70/15</t>
  </si>
  <si>
    <t>молоко сгущенное</t>
  </si>
  <si>
    <t>напиток витошка</t>
  </si>
  <si>
    <t>Салат ищ=з свеклы с растительным маслом</t>
  </si>
  <si>
    <t>салат из белокоч капусты и кукурузы</t>
  </si>
  <si>
    <t>кукуруза</t>
  </si>
  <si>
    <t>кг</t>
  </si>
  <si>
    <t>суп картофельный с бобовыми и гренками</t>
  </si>
  <si>
    <t>на " _______________2025г.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</si>
</sst>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6"/>
      <name val="Arial Cyr"/>
      <family val="2"/>
      <charset val="204"/>
    </font>
    <font>
      <b/>
      <sz val="18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0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Fill="1" applyBorder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0" fontId="5" fillId="0" borderId="0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 vertical="top"/>
    </xf>
    <xf numFmtId="0" fontId="5" fillId="0" borderId="14" xfId="2" applyFont="1" applyBorder="1" applyAlignment="1">
      <alignment horizontal="center" vertical="top"/>
    </xf>
    <xf numFmtId="49" fontId="5" fillId="0" borderId="5" xfId="2" applyNumberFormat="1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0" fillId="0" borderId="0" xfId="0" applyFont="1"/>
    <xf numFmtId="0" fontId="2" fillId="0" borderId="0" xfId="2" applyFont="1"/>
    <xf numFmtId="0" fontId="3" fillId="0" borderId="0" xfId="0" applyFont="1"/>
    <xf numFmtId="0" fontId="2" fillId="0" borderId="14" xfId="2" applyFont="1" applyBorder="1" applyAlignment="1">
      <alignment horizontal="center" vertical="top"/>
    </xf>
    <xf numFmtId="0" fontId="2" fillId="0" borderId="1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49" fontId="5" fillId="0" borderId="11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49" fontId="5" fillId="0" borderId="8" xfId="2" applyNumberFormat="1" applyFont="1" applyFill="1" applyBorder="1" applyAlignment="1"/>
    <xf numFmtId="49" fontId="5" fillId="0" borderId="18" xfId="2" applyNumberFormat="1" applyFont="1" applyFill="1" applyBorder="1" applyAlignment="1"/>
    <xf numFmtId="0" fontId="5" fillId="0" borderId="0" xfId="2" applyFont="1" applyBorder="1"/>
    <xf numFmtId="0" fontId="5" fillId="0" borderId="1" xfId="2" applyFont="1" applyBorder="1"/>
    <xf numFmtId="0" fontId="5" fillId="0" borderId="7" xfId="2" applyFont="1" applyBorder="1"/>
    <xf numFmtId="0" fontId="5" fillId="0" borderId="15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11" fillId="0" borderId="0" xfId="2" applyFont="1"/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9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7" fillId="0" borderId="8" xfId="2" applyFont="1" applyBorder="1" applyAlignment="1"/>
    <xf numFmtId="0" fontId="7" fillId="0" borderId="8" xfId="2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9" fillId="0" borderId="11" xfId="2" applyFont="1" applyBorder="1"/>
    <xf numFmtId="2" fontId="5" fillId="0" borderId="11" xfId="2" applyNumberFormat="1" applyFont="1" applyBorder="1" applyAlignment="1">
      <alignment horizontal="center"/>
    </xf>
    <xf numFmtId="2" fontId="5" fillId="0" borderId="11" xfId="2" applyNumberFormat="1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 vertic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9" xfId="2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2" fillId="0" borderId="11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7" fillId="3" borderId="13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0" fillId="0" borderId="11" xfId="0" applyFont="1" applyBorder="1"/>
    <xf numFmtId="0" fontId="16" fillId="0" borderId="0" xfId="0" applyFont="1"/>
    <xf numFmtId="0" fontId="5" fillId="2" borderId="14" xfId="2" applyFont="1" applyFill="1" applyBorder="1" applyAlignment="1">
      <alignment horizontal="center" vertical="top"/>
    </xf>
    <xf numFmtId="0" fontId="2" fillId="2" borderId="1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top"/>
    </xf>
    <xf numFmtId="0" fontId="7" fillId="2" borderId="8" xfId="2" applyFont="1" applyFill="1" applyBorder="1" applyAlignment="1"/>
    <xf numFmtId="49" fontId="5" fillId="2" borderId="5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7" fillId="2" borderId="8" xfId="2" applyFont="1" applyFill="1" applyBorder="1" applyAlignment="1">
      <alignment vertical="center"/>
    </xf>
    <xf numFmtId="49" fontId="5" fillId="2" borderId="6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49" fontId="11" fillId="2" borderId="9" xfId="2" applyNumberFormat="1" applyFont="1" applyFill="1" applyBorder="1" applyAlignment="1">
      <alignment horizontal="center"/>
    </xf>
    <xf numFmtId="49" fontId="11" fillId="2" borderId="11" xfId="2" applyNumberFormat="1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vertical="center" wrapText="1"/>
    </xf>
    <xf numFmtId="0" fontId="11" fillId="2" borderId="14" xfId="2" applyFont="1" applyFill="1" applyBorder="1" applyAlignment="1">
      <alignment horizontal="center" vertical="top"/>
    </xf>
    <xf numFmtId="0" fontId="11" fillId="2" borderId="13" xfId="2" applyFont="1" applyFill="1" applyBorder="1" applyAlignment="1">
      <alignment horizontal="center"/>
    </xf>
    <xf numFmtId="0" fontId="3" fillId="0" borderId="11" xfId="0" applyFont="1" applyBorder="1"/>
    <xf numFmtId="0" fontId="0" fillId="2" borderId="11" xfId="0" applyFont="1" applyFill="1" applyBorder="1"/>
    <xf numFmtId="0" fontId="2" fillId="2" borderId="14" xfId="2" applyFont="1" applyFill="1" applyBorder="1" applyAlignment="1">
      <alignment horizontal="center" vertical="center"/>
    </xf>
    <xf numFmtId="2" fontId="9" fillId="0" borderId="11" xfId="2" applyNumberFormat="1" applyFont="1" applyBorder="1"/>
    <xf numFmtId="2" fontId="16" fillId="0" borderId="0" xfId="0" applyNumberFormat="1" applyFont="1"/>
    <xf numFmtId="0" fontId="5" fillId="0" borderId="1" xfId="2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wrapText="1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left" wrapText="1" inden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7" xfId="2" applyFont="1" applyFill="1" applyBorder="1" applyAlignment="1">
      <alignment horizontal="center" vertical="center" textRotation="90" wrapText="1"/>
    </xf>
    <xf numFmtId="0" fontId="7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wrapText="1"/>
    </xf>
    <xf numFmtId="49" fontId="5" fillId="0" borderId="8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49" fontId="5" fillId="0" borderId="11" xfId="2" applyNumberFormat="1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5" fillId="0" borderId="14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textRotation="90" wrapText="1"/>
    </xf>
    <xf numFmtId="0" fontId="11" fillId="2" borderId="11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 vertical="center" textRotation="90" wrapText="1"/>
    </xf>
    <xf numFmtId="0" fontId="11" fillId="2" borderId="14" xfId="2" applyFont="1" applyFill="1" applyBorder="1" applyAlignment="1">
      <alignment horizontal="center" vertical="center" textRotation="90" wrapText="1"/>
    </xf>
    <xf numFmtId="0" fontId="11" fillId="2" borderId="17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topLeftCell="A16" zoomScale="50" zoomScaleSheetLayoutView="50" workbookViewId="0">
      <selection activeCell="I38" sqref="I38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59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11" t="s">
        <v>8</v>
      </c>
      <c r="B20" s="111"/>
      <c r="C20" s="112" t="s">
        <v>9</v>
      </c>
      <c r="D20" s="111" t="s">
        <v>10</v>
      </c>
      <c r="E20" s="111"/>
      <c r="F20" s="111"/>
      <c r="G20" s="111"/>
      <c r="H20" s="111"/>
      <c r="I20" s="113"/>
      <c r="J20" s="113"/>
      <c r="K20" s="113"/>
      <c r="L20" s="113"/>
      <c r="M20" s="113"/>
      <c r="N20" s="113"/>
      <c r="O20" s="113"/>
      <c r="P20" s="111"/>
      <c r="Q20" s="114"/>
      <c r="R20" s="114"/>
      <c r="S20" s="111"/>
      <c r="T20" s="111"/>
      <c r="U20" s="111"/>
      <c r="V20" s="115" t="s">
        <v>27</v>
      </c>
      <c r="W20" s="116"/>
      <c r="X20" s="119" t="s">
        <v>11</v>
      </c>
      <c r="Y20" s="1"/>
    </row>
    <row r="21" spans="1:25" ht="15" x14ac:dyDescent="0.25">
      <c r="A21" s="120" t="s">
        <v>12</v>
      </c>
      <c r="B21" s="120" t="s">
        <v>13</v>
      </c>
      <c r="C21" s="112"/>
      <c r="D21" s="120" t="s">
        <v>14</v>
      </c>
      <c r="E21" s="120"/>
      <c r="F21" s="120"/>
      <c r="G21" s="120"/>
      <c r="H21" s="120"/>
      <c r="I21" s="120"/>
      <c r="J21" s="120"/>
      <c r="K21" s="120"/>
      <c r="L21" s="121" t="s">
        <v>26</v>
      </c>
      <c r="M21" s="122"/>
      <c r="N21" s="122"/>
      <c r="O21" s="122"/>
      <c r="P21" s="122"/>
      <c r="Q21" s="122"/>
      <c r="R21" s="123"/>
      <c r="S21" s="122" t="s">
        <v>25</v>
      </c>
      <c r="T21" s="112"/>
      <c r="U21" s="112"/>
      <c r="V21" s="117"/>
      <c r="W21" s="118"/>
      <c r="X21" s="119"/>
      <c r="Y21" s="1"/>
    </row>
    <row r="22" spans="1:25" ht="26.25" customHeight="1" x14ac:dyDescent="0.25">
      <c r="A22" s="120"/>
      <c r="B22" s="120"/>
      <c r="C22" s="112"/>
      <c r="D22" s="120"/>
      <c r="E22" s="120"/>
      <c r="F22" s="120"/>
      <c r="G22" s="120"/>
      <c r="H22" s="120"/>
      <c r="I22" s="120"/>
      <c r="J22" s="120"/>
      <c r="K22" s="120"/>
      <c r="L22" s="124"/>
      <c r="M22" s="125"/>
      <c r="N22" s="125"/>
      <c r="O22" s="125"/>
      <c r="P22" s="125"/>
      <c r="Q22" s="125"/>
      <c r="R22" s="126"/>
      <c r="S22" s="125"/>
      <c r="T22" s="112"/>
      <c r="U22" s="112"/>
      <c r="V22" s="127" t="s">
        <v>15</v>
      </c>
      <c r="W22" s="127"/>
      <c r="X22" s="127"/>
      <c r="Y22" s="1"/>
    </row>
    <row r="23" spans="1:25" ht="15" customHeight="1" x14ac:dyDescent="0.25">
      <c r="A23" s="120"/>
      <c r="B23" s="120"/>
      <c r="C23" s="112"/>
      <c r="D23" s="108"/>
      <c r="E23" s="108"/>
      <c r="F23" s="108"/>
      <c r="G23" s="108"/>
      <c r="H23" s="108"/>
      <c r="I23" s="108"/>
      <c r="J23" s="105"/>
      <c r="K23" s="110"/>
      <c r="L23" s="108"/>
      <c r="M23" s="108"/>
      <c r="N23" s="105"/>
      <c r="O23" s="105"/>
      <c r="P23" s="105"/>
      <c r="Q23" s="104"/>
      <c r="R23" s="104"/>
      <c r="S23" s="106"/>
      <c r="T23" s="106"/>
      <c r="U23" s="106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20"/>
      <c r="B24" s="120"/>
      <c r="C24" s="112"/>
      <c r="D24" s="109"/>
      <c r="E24" s="109"/>
      <c r="F24" s="109"/>
      <c r="G24" s="109"/>
      <c r="H24" s="109"/>
      <c r="I24" s="109"/>
      <c r="J24" s="105"/>
      <c r="K24" s="110"/>
      <c r="L24" s="109"/>
      <c r="M24" s="109"/>
      <c r="N24" s="105"/>
      <c r="O24" s="105"/>
      <c r="P24" s="105"/>
      <c r="Q24" s="105"/>
      <c r="R24" s="105"/>
      <c r="S24" s="106"/>
      <c r="T24" s="106"/>
      <c r="U24" s="106"/>
      <c r="V24" s="107"/>
      <c r="W24" s="103"/>
      <c r="X24" s="103"/>
      <c r="Y24" s="1"/>
    </row>
    <row r="25" spans="1:25" ht="89.25" customHeight="1" x14ac:dyDescent="0.25">
      <c r="A25" s="120"/>
      <c r="B25" s="120"/>
      <c r="C25" s="112"/>
      <c r="D25" s="104"/>
      <c r="E25" s="104"/>
      <c r="F25" s="104"/>
      <c r="G25" s="104"/>
      <c r="H25" s="104"/>
      <c r="I25" s="104"/>
      <c r="J25" s="105"/>
      <c r="K25" s="110"/>
      <c r="L25" s="104"/>
      <c r="M25" s="104"/>
      <c r="N25" s="105"/>
      <c r="O25" s="105"/>
      <c r="P25" s="105"/>
      <c r="Q25" s="105"/>
      <c r="R25" s="105"/>
      <c r="S25" s="106"/>
      <c r="T25" s="106"/>
      <c r="U25" s="106"/>
      <c r="V25" s="107"/>
      <c r="W25" s="103"/>
      <c r="X25" s="103"/>
      <c r="Y25" s="1"/>
    </row>
    <row r="26" spans="1:25" thickBot="1" x14ac:dyDescent="0.3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 x14ac:dyDescent="0.3">
      <c r="A28" s="45" t="s">
        <v>20</v>
      </c>
      <c r="B28" s="12" t="s">
        <v>30</v>
      </c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52"/>
      <c r="B29" s="40" t="s">
        <v>30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0</v>
      </c>
      <c r="V29" s="40">
        <f>U29*V27/1000</f>
        <v>0</v>
      </c>
      <c r="W29" s="40"/>
      <c r="X29" s="47">
        <f>V29*W29</f>
        <v>0</v>
      </c>
    </row>
    <row r="30" spans="1:25" ht="21" customHeight="1" x14ac:dyDescent="0.3">
      <c r="A30" s="51"/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0</v>
      </c>
      <c r="V30" s="40">
        <f>U30*V27/1000</f>
        <v>0</v>
      </c>
      <c r="W30" s="41"/>
      <c r="X30" s="47">
        <f t="shared" ref="X30:X57" si="2">V30*W30</f>
        <v>0</v>
      </c>
    </row>
    <row r="31" spans="1:25" ht="20.25" customHeight="1" x14ac:dyDescent="0.3">
      <c r="A31" s="51"/>
      <c r="B31" s="40" t="s">
        <v>30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0</v>
      </c>
      <c r="V31" s="40">
        <f>U31*V27/1000</f>
        <v>0</v>
      </c>
      <c r="W31" s="40"/>
      <c r="X31" s="47">
        <f t="shared" si="2"/>
        <v>0</v>
      </c>
    </row>
    <row r="32" spans="1:25" ht="24" customHeight="1" x14ac:dyDescent="0.3">
      <c r="A32" s="51"/>
      <c r="B32" s="40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0</v>
      </c>
      <c r="V32" s="40">
        <f>U32*V27/1000</f>
        <v>0</v>
      </c>
      <c r="W32" s="41"/>
      <c r="X32" s="47">
        <f t="shared" si="2"/>
        <v>0</v>
      </c>
    </row>
    <row r="33" spans="1:24" ht="21" customHeight="1" x14ac:dyDescent="0.3">
      <c r="A33" s="51"/>
      <c r="B33" s="40" t="s">
        <v>30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0</v>
      </c>
      <c r="V33" s="40">
        <f>U33*V27/1000</f>
        <v>0</v>
      </c>
      <c r="W33" s="40"/>
      <c r="X33" s="47">
        <f t="shared" si="2"/>
        <v>0</v>
      </c>
    </row>
    <row r="34" spans="1:24" ht="18.75" customHeight="1" x14ac:dyDescent="0.3">
      <c r="A34" s="51"/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0</v>
      </c>
      <c r="V34" s="40">
        <f>U34*V27/1000</f>
        <v>0</v>
      </c>
      <c r="W34" s="41"/>
      <c r="X34" s="47">
        <f t="shared" si="2"/>
        <v>0</v>
      </c>
    </row>
    <row r="35" spans="1:24" ht="21.75" customHeight="1" x14ac:dyDescent="0.3">
      <c r="A35" s="51"/>
      <c r="B35" s="40" t="s">
        <v>30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0</v>
      </c>
      <c r="V35" s="40">
        <f>U35*V27/1000</f>
        <v>0</v>
      </c>
      <c r="W35" s="40"/>
      <c r="X35" s="47">
        <f t="shared" si="2"/>
        <v>0</v>
      </c>
    </row>
    <row r="36" spans="1:24" ht="21.75" customHeight="1" x14ac:dyDescent="0.3">
      <c r="A36" s="51"/>
      <c r="B36" s="40" t="s">
        <v>30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</v>
      </c>
      <c r="V36" s="40">
        <f>U36*V27/1000</f>
        <v>0</v>
      </c>
      <c r="W36" s="41"/>
      <c r="X36" s="47">
        <f t="shared" si="2"/>
        <v>0</v>
      </c>
    </row>
    <row r="37" spans="1:24" ht="21" customHeight="1" x14ac:dyDescent="0.3">
      <c r="A37" s="51"/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/>
      <c r="X37" s="47">
        <f t="shared" si="2"/>
        <v>0</v>
      </c>
    </row>
    <row r="38" spans="1:24" ht="26.25" customHeight="1" x14ac:dyDescent="0.3">
      <c r="A38" s="51"/>
      <c r="B38" s="40" t="s">
        <v>30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0</v>
      </c>
      <c r="V38" s="40">
        <f>U38*V27/1000</f>
        <v>0</v>
      </c>
      <c r="W38" s="41"/>
      <c r="X38" s="47">
        <f t="shared" si="2"/>
        <v>0</v>
      </c>
    </row>
    <row r="39" spans="1:24" ht="26.25" customHeight="1" x14ac:dyDescent="0.3">
      <c r="A39" s="51"/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</v>
      </c>
      <c r="V39" s="40">
        <f>U39*V27/1000</f>
        <v>0</v>
      </c>
      <c r="W39" s="40"/>
      <c r="X39" s="47">
        <f t="shared" si="2"/>
        <v>0</v>
      </c>
    </row>
    <row r="40" spans="1:24" ht="26.25" customHeight="1" x14ac:dyDescent="0.3">
      <c r="A40" s="51"/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0</v>
      </c>
      <c r="V40" s="40">
        <f>U40*V27/1000</f>
        <v>0</v>
      </c>
      <c r="W40" s="40"/>
      <c r="X40" s="47">
        <f t="shared" si="2"/>
        <v>0</v>
      </c>
    </row>
    <row r="41" spans="1:24" ht="26.25" customHeight="1" x14ac:dyDescent="0.3">
      <c r="A41" s="51"/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 t="shared" si="2"/>
        <v>0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14">
        <f>SUM(X29:X57)</f>
        <v>0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40.616800000000005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82</v>
      </c>
      <c r="E23" s="166" t="s">
        <v>79</v>
      </c>
      <c r="F23" s="166" t="s">
        <v>133</v>
      </c>
      <c r="G23" s="166" t="s">
        <v>80</v>
      </c>
      <c r="H23" s="166" t="s">
        <v>65</v>
      </c>
      <c r="I23" s="166" t="s">
        <v>142</v>
      </c>
      <c r="J23" s="164"/>
      <c r="K23" s="164"/>
      <c r="L23" s="166"/>
      <c r="M23" s="166"/>
      <c r="N23" s="166"/>
      <c r="O23" s="166"/>
      <c r="P23" s="166"/>
      <c r="Q23" s="166"/>
      <c r="R23" s="166"/>
      <c r="S23" s="164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7"/>
      <c r="O24" s="167"/>
      <c r="P24" s="167"/>
      <c r="Q24" s="167"/>
      <c r="R24" s="167"/>
      <c r="S24" s="164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3"/>
      <c r="O25" s="163"/>
      <c r="P25" s="163"/>
      <c r="Q25" s="163"/>
      <c r="R25" s="163"/>
      <c r="S25" s="164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v>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185</v>
      </c>
      <c r="E28" s="77">
        <v>10</v>
      </c>
      <c r="F28" s="77">
        <v>200</v>
      </c>
      <c r="G28" s="77">
        <v>20</v>
      </c>
      <c r="H28" s="77">
        <v>15</v>
      </c>
      <c r="I28" s="77">
        <v>230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36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36</v>
      </c>
      <c r="V29" s="40">
        <f>U29*V27/1000</f>
        <v>3.5999999999999997E-2</v>
      </c>
      <c r="W29" s="40">
        <v>112</v>
      </c>
      <c r="X29" s="98">
        <f>V29*W29</f>
        <v>4.032</v>
      </c>
    </row>
    <row r="30" spans="1:25" ht="21" customHeight="1" x14ac:dyDescent="0.3">
      <c r="A30" s="89" t="s">
        <v>84</v>
      </c>
      <c r="B30" s="62" t="s">
        <v>30</v>
      </c>
      <c r="C30" s="64"/>
      <c r="D30" s="64">
        <v>95</v>
      </c>
      <c r="E30" s="64"/>
      <c r="F30" s="64"/>
      <c r="G30" s="64"/>
      <c r="H30" s="64"/>
      <c r="I30" s="64"/>
      <c r="J30" s="64"/>
      <c r="K30" s="64"/>
      <c r="L30" s="64"/>
      <c r="M30" s="62"/>
      <c r="N30" s="62"/>
      <c r="O30" s="62"/>
      <c r="P30" s="62"/>
      <c r="Q30" s="62"/>
      <c r="R30" s="62"/>
      <c r="S30" s="62"/>
      <c r="T30" s="64">
        <f t="shared" ref="T30" si="0">PRODUCT(T29*U27/1000)</f>
        <v>0</v>
      </c>
      <c r="U30" s="62">
        <f t="shared" ref="U30:U57" si="1">SUM(C30:T30)</f>
        <v>95</v>
      </c>
      <c r="V30" s="40">
        <f>U30*V27/1000</f>
        <v>9.5000000000000001E-2</v>
      </c>
      <c r="W30" s="41">
        <v>93</v>
      </c>
      <c r="X30" s="98">
        <f t="shared" ref="X30:X47" si="2">V30*W30</f>
        <v>8.8350000000000009</v>
      </c>
    </row>
    <row r="31" spans="1:25" ht="20.25" customHeight="1" x14ac:dyDescent="0.3">
      <c r="A31" s="89" t="s">
        <v>72</v>
      </c>
      <c r="B31" s="62" t="s">
        <v>30</v>
      </c>
      <c r="C31" s="62"/>
      <c r="D31" s="62">
        <v>5</v>
      </c>
      <c r="E31" s="62"/>
      <c r="F31" s="62">
        <v>20</v>
      </c>
      <c r="G31" s="62"/>
      <c r="H31" s="62"/>
      <c r="I31" s="62">
        <v>2.4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27.4</v>
      </c>
      <c r="V31" s="40">
        <f>U31*V27/1000</f>
        <v>2.7399999999999997E-2</v>
      </c>
      <c r="W31" s="40">
        <v>64</v>
      </c>
      <c r="X31" s="98">
        <f t="shared" si="2"/>
        <v>1.7535999999999998</v>
      </c>
    </row>
    <row r="32" spans="1:25" ht="24" customHeight="1" x14ac:dyDescent="0.3">
      <c r="A32" s="89" t="s">
        <v>67</v>
      </c>
      <c r="B32" s="62" t="s">
        <v>30</v>
      </c>
      <c r="C32" s="64"/>
      <c r="D32" s="64">
        <v>5</v>
      </c>
      <c r="E32" s="64"/>
      <c r="F32" s="64"/>
      <c r="G32" s="64"/>
      <c r="H32" s="64"/>
      <c r="I32" s="64"/>
      <c r="J32" s="64"/>
      <c r="K32" s="64"/>
      <c r="L32" s="64"/>
      <c r="M32" s="62"/>
      <c r="N32" s="62"/>
      <c r="O32" s="62"/>
      <c r="P32" s="62"/>
      <c r="Q32" s="62"/>
      <c r="R32" s="62"/>
      <c r="S32" s="62"/>
      <c r="T32" s="64">
        <f t="shared" ref="T32" si="3">PRODUCT(T31*U27/1000)</f>
        <v>0</v>
      </c>
      <c r="U32" s="62">
        <f t="shared" si="1"/>
        <v>5</v>
      </c>
      <c r="V32" s="40">
        <f>U32*V27/1000</f>
        <v>5.0000000000000001E-3</v>
      </c>
      <c r="W32" s="41">
        <v>800</v>
      </c>
      <c r="X32" s="98">
        <f t="shared" si="2"/>
        <v>4</v>
      </c>
    </row>
    <row r="33" spans="1:24" ht="21" customHeight="1" x14ac:dyDescent="0.3">
      <c r="A33" s="89" t="s">
        <v>85</v>
      </c>
      <c r="B33" s="62" t="s">
        <v>30</v>
      </c>
      <c r="C33" s="62"/>
      <c r="D33" s="62">
        <v>2</v>
      </c>
      <c r="E33" s="62"/>
      <c r="F33" s="62"/>
      <c r="G33" s="62"/>
      <c r="H33" s="62"/>
      <c r="I33" s="62">
        <v>0.8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2.8</v>
      </c>
      <c r="V33" s="40">
        <f>U33*V27/1000</f>
        <v>2.8E-3</v>
      </c>
      <c r="W33" s="40">
        <v>14</v>
      </c>
      <c r="X33" s="98">
        <f t="shared" si="2"/>
        <v>3.9199999999999999E-2</v>
      </c>
    </row>
    <row r="34" spans="1:24" ht="18.75" customHeight="1" x14ac:dyDescent="0.3">
      <c r="A34" s="89" t="s">
        <v>86</v>
      </c>
      <c r="B34" s="62" t="s">
        <v>30</v>
      </c>
      <c r="C34" s="64"/>
      <c r="D34" s="64"/>
      <c r="E34" s="64">
        <v>10</v>
      </c>
      <c r="F34" s="64"/>
      <c r="G34" s="64"/>
      <c r="H34" s="64"/>
      <c r="I34" s="64"/>
      <c r="J34" s="64"/>
      <c r="K34" s="64"/>
      <c r="L34" s="64"/>
      <c r="M34" s="62"/>
      <c r="N34" s="62"/>
      <c r="O34" s="62"/>
      <c r="P34" s="62"/>
      <c r="Q34" s="62"/>
      <c r="R34" s="62"/>
      <c r="S34" s="62"/>
      <c r="T34" s="64">
        <f t="shared" ref="T34" si="4">PRODUCT(T33*U27/1000)</f>
        <v>0</v>
      </c>
      <c r="U34" s="62">
        <f t="shared" si="1"/>
        <v>10</v>
      </c>
      <c r="V34" s="40">
        <f>U34*V27/1000</f>
        <v>0.01</v>
      </c>
      <c r="W34" s="41">
        <v>770</v>
      </c>
      <c r="X34" s="98">
        <f t="shared" si="2"/>
        <v>7.7</v>
      </c>
    </row>
    <row r="35" spans="1:24" ht="21.75" customHeight="1" x14ac:dyDescent="0.3">
      <c r="A35" s="89" t="s">
        <v>134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20</v>
      </c>
      <c r="V35" s="40">
        <f>U35*V27/1000</f>
        <v>0.02</v>
      </c>
      <c r="W35" s="40">
        <v>230</v>
      </c>
      <c r="X35" s="98">
        <f t="shared" si="2"/>
        <v>4.6000000000000005</v>
      </c>
    </row>
    <row r="36" spans="1:24" ht="21.75" customHeight="1" x14ac:dyDescent="0.3">
      <c r="A36" s="89" t="s">
        <v>130</v>
      </c>
      <c r="B36" s="62" t="s">
        <v>30</v>
      </c>
      <c r="C36" s="64"/>
      <c r="D36" s="64"/>
      <c r="E36" s="64"/>
      <c r="F36" s="64"/>
      <c r="G36" s="64"/>
      <c r="H36" s="64"/>
      <c r="I36" s="64">
        <v>20</v>
      </c>
      <c r="J36" s="64"/>
      <c r="K36" s="64"/>
      <c r="L36" s="64"/>
      <c r="M36" s="62"/>
      <c r="N36" s="62"/>
      <c r="O36" s="62"/>
      <c r="P36" s="62"/>
      <c r="Q36" s="62"/>
      <c r="R36" s="62"/>
      <c r="S36" s="62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41</v>
      </c>
      <c r="X36" s="98">
        <f t="shared" si="2"/>
        <v>0.82000000000000006</v>
      </c>
    </row>
    <row r="37" spans="1:24" ht="21" customHeight="1" x14ac:dyDescent="0.3">
      <c r="A37" s="89" t="s">
        <v>76</v>
      </c>
      <c r="B37" s="62" t="s">
        <v>30</v>
      </c>
      <c r="C37" s="62"/>
      <c r="D37" s="62"/>
      <c r="E37" s="62"/>
      <c r="F37" s="62"/>
      <c r="G37" s="62">
        <v>20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20</v>
      </c>
      <c r="V37" s="40">
        <f>U37*V27/1000</f>
        <v>0.02</v>
      </c>
      <c r="W37" s="40">
        <v>88</v>
      </c>
      <c r="X37" s="98">
        <f t="shared" si="2"/>
        <v>1.76</v>
      </c>
    </row>
    <row r="38" spans="1:24" ht="26.25" customHeight="1" x14ac:dyDescent="0.3">
      <c r="A38" s="89" t="s">
        <v>65</v>
      </c>
      <c r="B38" s="62" t="s">
        <v>30</v>
      </c>
      <c r="C38" s="64"/>
      <c r="D38" s="64"/>
      <c r="E38" s="64"/>
      <c r="F38" s="64"/>
      <c r="G38" s="64"/>
      <c r="H38" s="64">
        <v>15</v>
      </c>
      <c r="I38" s="64"/>
      <c r="J38" s="64"/>
      <c r="K38" s="64"/>
      <c r="L38" s="64"/>
      <c r="M38" s="62"/>
      <c r="N38" s="62"/>
      <c r="O38" s="62"/>
      <c r="P38" s="62"/>
      <c r="Q38" s="62"/>
      <c r="R38" s="62"/>
      <c r="S38" s="62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65</v>
      </c>
      <c r="X38" s="98">
        <f t="shared" si="2"/>
        <v>0.97499999999999998</v>
      </c>
    </row>
    <row r="39" spans="1:24" ht="26.25" customHeight="1" x14ac:dyDescent="0.3">
      <c r="A39" s="89" t="s">
        <v>81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0</v>
      </c>
      <c r="V39" s="40">
        <f>U39*V27/1000</f>
        <v>0</v>
      </c>
      <c r="W39" s="40">
        <v>124</v>
      </c>
      <c r="X39" s="98">
        <f t="shared" si="2"/>
        <v>0</v>
      </c>
    </row>
    <row r="40" spans="1:24" ht="26.25" customHeight="1" x14ac:dyDescent="0.3">
      <c r="A40" s="89" t="s">
        <v>129</v>
      </c>
      <c r="B40" s="62" t="s">
        <v>30</v>
      </c>
      <c r="C40" s="62"/>
      <c r="D40" s="62"/>
      <c r="E40" s="62"/>
      <c r="F40" s="62"/>
      <c r="G40" s="62"/>
      <c r="H40" s="62"/>
      <c r="I40" s="62">
        <v>40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40</v>
      </c>
      <c r="V40" s="40">
        <f>U40*V27/1000</f>
        <v>0.04</v>
      </c>
      <c r="W40" s="40">
        <v>42</v>
      </c>
      <c r="X40" s="98">
        <f t="shared" si="2"/>
        <v>1.68</v>
      </c>
    </row>
    <row r="41" spans="1:24" ht="26.25" customHeight="1" x14ac:dyDescent="0.3">
      <c r="A41" s="89" t="s">
        <v>99</v>
      </c>
      <c r="B41" s="62" t="s">
        <v>30</v>
      </c>
      <c r="C41" s="62"/>
      <c r="D41" s="62"/>
      <c r="E41" s="62"/>
      <c r="F41" s="62"/>
      <c r="G41" s="62"/>
      <c r="H41" s="62"/>
      <c r="I41" s="62">
        <v>22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22</v>
      </c>
      <c r="V41" s="40">
        <f>U41*V27/1000</f>
        <v>2.1999999999999999E-2</v>
      </c>
      <c r="W41" s="40">
        <v>48</v>
      </c>
      <c r="X41" s="98">
        <f t="shared" si="2"/>
        <v>1.056</v>
      </c>
    </row>
    <row r="42" spans="1:24" ht="26.25" customHeight="1" x14ac:dyDescent="0.3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>
        <v>10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10</v>
      </c>
      <c r="V42" s="40">
        <f>U42*V27/1000</f>
        <v>0.01</v>
      </c>
      <c r="W42" s="40">
        <v>35</v>
      </c>
      <c r="X42" s="98">
        <f t="shared" si="2"/>
        <v>0.35000000000000003</v>
      </c>
    </row>
    <row r="43" spans="1:24" ht="26.25" customHeight="1" x14ac:dyDescent="0.3">
      <c r="A43" s="89" t="s">
        <v>71</v>
      </c>
      <c r="B43" s="62" t="s">
        <v>30</v>
      </c>
      <c r="C43" s="62"/>
      <c r="D43" s="62"/>
      <c r="E43" s="62"/>
      <c r="F43" s="62"/>
      <c r="G43" s="62"/>
      <c r="H43" s="62"/>
      <c r="I43" s="62">
        <v>10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10</v>
      </c>
      <c r="V43" s="40">
        <f>U43*V27/1000</f>
        <v>0.01</v>
      </c>
      <c r="W43" s="40">
        <v>44</v>
      </c>
      <c r="X43" s="98">
        <f t="shared" si="2"/>
        <v>0.44</v>
      </c>
    </row>
    <row r="44" spans="1:24" ht="26.25" customHeight="1" x14ac:dyDescent="0.3">
      <c r="A44" s="89" t="s">
        <v>73</v>
      </c>
      <c r="B44" s="62" t="s">
        <v>30</v>
      </c>
      <c r="C44" s="62"/>
      <c r="D44" s="62"/>
      <c r="E44" s="62"/>
      <c r="F44" s="62"/>
      <c r="G44" s="62"/>
      <c r="H44" s="62"/>
      <c r="I44" s="62">
        <v>2.4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2.4</v>
      </c>
      <c r="V44" s="40">
        <f>U44*V27/1000</f>
        <v>2.3999999999999998E-3</v>
      </c>
      <c r="W44" s="40">
        <v>340</v>
      </c>
      <c r="X44" s="98">
        <f t="shared" si="2"/>
        <v>0.81599999999999995</v>
      </c>
    </row>
    <row r="45" spans="1:24" ht="26.25" customHeight="1" x14ac:dyDescent="0.3">
      <c r="A45" s="89" t="s">
        <v>101</v>
      </c>
      <c r="B45" s="62" t="s">
        <v>30</v>
      </c>
      <c r="C45" s="62"/>
      <c r="D45" s="62"/>
      <c r="E45" s="62"/>
      <c r="F45" s="62"/>
      <c r="G45" s="62"/>
      <c r="H45" s="62"/>
      <c r="I45" s="62">
        <v>4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4</v>
      </c>
      <c r="V45" s="40">
        <f>U45*V27/1000</f>
        <v>4.0000000000000001E-3</v>
      </c>
      <c r="W45" s="40">
        <v>135</v>
      </c>
      <c r="X45" s="98">
        <f t="shared" si="2"/>
        <v>0.54</v>
      </c>
    </row>
    <row r="46" spans="1:24" ht="26.25" customHeight="1" x14ac:dyDescent="0.3">
      <c r="A46" s="89" t="s">
        <v>143</v>
      </c>
      <c r="B46" s="62" t="s">
        <v>30</v>
      </c>
      <c r="C46" s="62"/>
      <c r="D46" s="62"/>
      <c r="E46" s="62"/>
      <c r="F46" s="62"/>
      <c r="G46" s="62"/>
      <c r="H46" s="62"/>
      <c r="I46" s="62">
        <v>4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4</v>
      </c>
      <c r="V46" s="40">
        <f>U46*V27/1000</f>
        <v>4.0000000000000001E-3</v>
      </c>
      <c r="W46" s="40">
        <v>305</v>
      </c>
      <c r="X46" s="98">
        <f t="shared" si="2"/>
        <v>1.22</v>
      </c>
    </row>
    <row r="47" spans="1:24" ht="26.25" customHeight="1" x14ac:dyDescent="0.3">
      <c r="A47" s="89" t="s">
        <v>144</v>
      </c>
      <c r="B47" s="62" t="s">
        <v>30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40">
        <v>600</v>
      </c>
      <c r="X47" s="98">
        <f t="shared" si="2"/>
        <v>0</v>
      </c>
    </row>
    <row r="48" spans="1:24" ht="24" customHeight="1" x14ac:dyDescent="0.3">
      <c r="A48" s="90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</f>
        <v>0</v>
      </c>
      <c r="W48" s="62"/>
      <c r="X48" s="98">
        <f t="shared" ref="X48:X56" si="7">V48*W48</f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SUM(X29:X51)</f>
        <v>40.616800000000005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3"/>
  <sheetViews>
    <sheetView showZeros="0" tabSelected="1" view="pageBreakPreview" topLeftCell="A4" zoomScale="50" zoomScaleSheetLayoutView="50" workbookViewId="0">
      <selection activeCell="P38" sqref="P38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3" width="12.7109375" style="14" customWidth="1"/>
    <col min="24" max="24" width="12.85546875" style="16" customWidth="1"/>
    <col min="25" max="25" width="10.85546875" style="14" bestFit="1" customWidth="1"/>
    <col min="26" max="26" width="17.140625" style="14" customWidth="1"/>
  </cols>
  <sheetData>
    <row r="1" spans="1:27" x14ac:dyDescent="0.3">
      <c r="W1" s="16" t="s">
        <v>54</v>
      </c>
      <c r="Y1" s="16"/>
    </row>
    <row r="2" spans="1:27" x14ac:dyDescent="0.3">
      <c r="W2" s="16" t="s">
        <v>55</v>
      </c>
      <c r="Y2" s="16"/>
    </row>
    <row r="3" spans="1:27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W3" s="15" t="s">
        <v>53</v>
      </c>
      <c r="X3" s="15"/>
      <c r="Y3" s="15"/>
      <c r="Z3" s="2"/>
      <c r="AA3" s="1"/>
    </row>
    <row r="4" spans="1:27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0"/>
      <c r="Y4" s="3"/>
      <c r="Z4" s="3"/>
      <c r="AA4" s="1"/>
    </row>
    <row r="5" spans="1:27" ht="20.25" x14ac:dyDescent="0.3">
      <c r="A5" s="35" t="s">
        <v>1</v>
      </c>
      <c r="B5" s="55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5"/>
      <c r="Y5" s="2"/>
      <c r="Z5" s="2"/>
      <c r="AA5" s="1"/>
    </row>
    <row r="6" spans="1:27" ht="23.25" x14ac:dyDescent="0.35">
      <c r="A6" s="39" t="s">
        <v>2</v>
      </c>
      <c r="B6" s="56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149"/>
      <c r="U6" s="149"/>
      <c r="V6" s="4"/>
      <c r="W6" s="38"/>
      <c r="X6" s="15"/>
      <c r="Y6" s="2"/>
      <c r="Z6" s="2"/>
      <c r="AA6" s="1"/>
    </row>
    <row r="7" spans="1:27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5"/>
      <c r="Y7" s="2"/>
      <c r="Z7" s="2"/>
      <c r="AA7" s="1"/>
    </row>
    <row r="8" spans="1:27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5"/>
      <c r="Y8" s="2"/>
      <c r="Z8" s="2"/>
      <c r="AA8" s="1"/>
    </row>
    <row r="9" spans="1:27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U9" s="2"/>
      <c r="V9" s="2"/>
      <c r="W9" s="2"/>
      <c r="X9" s="120" t="s">
        <v>5</v>
      </c>
      <c r="Y9" s="120"/>
      <c r="Z9" s="120"/>
      <c r="AA9" s="1"/>
    </row>
    <row r="10" spans="1:27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/>
      <c r="U10" s="2"/>
      <c r="V10" s="2" t="s">
        <v>49</v>
      </c>
      <c r="W10" s="2"/>
      <c r="X10" s="130" t="s">
        <v>21</v>
      </c>
      <c r="Y10" s="130"/>
      <c r="Z10" s="130"/>
      <c r="AA10" s="1"/>
    </row>
    <row r="11" spans="1:27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2"/>
      <c r="U11" s="2"/>
      <c r="V11" s="30"/>
      <c r="W11" s="2"/>
      <c r="X11" s="130"/>
      <c r="Y11" s="130"/>
      <c r="Z11" s="130"/>
      <c r="AA11" s="1"/>
    </row>
    <row r="12" spans="1:27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2"/>
      <c r="T12" s="2"/>
      <c r="U12" s="7"/>
      <c r="V12" s="30"/>
      <c r="W12" s="2" t="s">
        <v>50</v>
      </c>
      <c r="X12" s="130"/>
      <c r="Y12" s="130"/>
      <c r="Z12" s="130"/>
      <c r="AA12" s="1"/>
    </row>
    <row r="13" spans="1:27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2"/>
      <c r="U13" s="2"/>
      <c r="V13" s="30"/>
      <c r="W13" s="2"/>
      <c r="X13" s="130"/>
      <c r="Y13" s="130"/>
      <c r="Z13" s="130"/>
      <c r="AA13" s="1"/>
    </row>
    <row r="14" spans="1:27" ht="23.25" x14ac:dyDescent="0.3">
      <c r="A14" s="60"/>
      <c r="B14" s="144"/>
      <c r="C14" s="145"/>
      <c r="D14" s="60"/>
      <c r="E14" s="60">
        <f>X27</f>
        <v>1</v>
      </c>
      <c r="F14" s="60">
        <f>Z62</f>
        <v>718.44504999999992</v>
      </c>
      <c r="G14" s="48">
        <f>Z57</f>
        <v>71.731999999999999</v>
      </c>
      <c r="H14" s="59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100"/>
      <c r="T14" s="100"/>
      <c r="U14" s="31"/>
      <c r="V14" s="54"/>
      <c r="W14" s="2" t="s">
        <v>24</v>
      </c>
      <c r="X14" s="130"/>
      <c r="Y14" s="130"/>
      <c r="Z14" s="130"/>
      <c r="AA14" s="1"/>
    </row>
    <row r="15" spans="1:27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2"/>
      <c r="W15" s="2"/>
      <c r="X15" s="130"/>
      <c r="Y15" s="130"/>
      <c r="Z15" s="130"/>
      <c r="AA15" s="1"/>
    </row>
    <row r="16" spans="1:27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132"/>
      <c r="U16" s="132"/>
      <c r="V16" s="57"/>
      <c r="W16" s="2"/>
      <c r="X16" s="130"/>
      <c r="Y16" s="130"/>
      <c r="Z16" s="130"/>
      <c r="AA16" s="1"/>
    </row>
    <row r="17" spans="1:27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2"/>
      <c r="W17" s="2"/>
      <c r="X17" s="130"/>
      <c r="Y17" s="130"/>
      <c r="Z17" s="130"/>
      <c r="AA17" s="1"/>
    </row>
    <row r="18" spans="1:27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133"/>
      <c r="U18" s="133"/>
      <c r="V18" s="57"/>
      <c r="W18" s="2"/>
      <c r="X18" s="130"/>
      <c r="Y18" s="130"/>
      <c r="Z18" s="130"/>
      <c r="AA18" s="1"/>
    </row>
    <row r="19" spans="1:27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2"/>
      <c r="W19" s="2"/>
      <c r="X19" s="15"/>
      <c r="Y19" s="2"/>
      <c r="Z19" s="2"/>
      <c r="AA19" s="1"/>
    </row>
    <row r="20" spans="1:27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71"/>
      <c r="T20" s="171"/>
      <c r="U20" s="168"/>
      <c r="V20" s="168"/>
      <c r="W20" s="168"/>
      <c r="X20" s="115" t="s">
        <v>27</v>
      </c>
      <c r="Y20" s="116"/>
      <c r="Z20" s="119" t="s">
        <v>11</v>
      </c>
      <c r="AA20" s="1"/>
    </row>
    <row r="21" spans="1:27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01"/>
      <c r="T21" s="101"/>
      <c r="U21" s="174" t="s">
        <v>25</v>
      </c>
      <c r="V21" s="169"/>
      <c r="W21" s="169"/>
      <c r="X21" s="117"/>
      <c r="Y21" s="118"/>
      <c r="Z21" s="119"/>
      <c r="AA21" s="1"/>
    </row>
    <row r="22" spans="1:27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02"/>
      <c r="T22" s="102"/>
      <c r="U22" s="177"/>
      <c r="V22" s="169"/>
      <c r="W22" s="169"/>
      <c r="X22" s="127" t="s">
        <v>15</v>
      </c>
      <c r="Y22" s="127"/>
      <c r="Z22" s="127"/>
      <c r="AA22" s="1"/>
    </row>
    <row r="23" spans="1:27" ht="15" customHeight="1" x14ac:dyDescent="0.25">
      <c r="A23" s="172"/>
      <c r="B23" s="172"/>
      <c r="C23" s="169"/>
      <c r="D23" s="166" t="s">
        <v>60</v>
      </c>
      <c r="E23" s="166" t="s">
        <v>61</v>
      </c>
      <c r="F23" s="166" t="s">
        <v>62</v>
      </c>
      <c r="G23" s="166" t="s">
        <v>63</v>
      </c>
      <c r="H23" s="166" t="s">
        <v>64</v>
      </c>
      <c r="I23" s="166" t="s">
        <v>65</v>
      </c>
      <c r="J23" s="164" t="s">
        <v>78</v>
      </c>
      <c r="K23" s="179" t="s">
        <v>81</v>
      </c>
      <c r="L23" s="166" t="s">
        <v>126</v>
      </c>
      <c r="M23" s="166"/>
      <c r="N23" s="166"/>
      <c r="O23" s="166"/>
      <c r="P23" s="166"/>
      <c r="Q23" s="166"/>
      <c r="R23" s="166"/>
      <c r="S23" s="166"/>
      <c r="T23" s="164"/>
      <c r="U23" s="179"/>
      <c r="V23" s="166"/>
      <c r="W23" s="165" t="s">
        <v>51</v>
      </c>
      <c r="X23" s="107" t="s">
        <v>16</v>
      </c>
      <c r="Y23" s="103" t="s">
        <v>17</v>
      </c>
      <c r="Z23" s="103" t="s">
        <v>18</v>
      </c>
      <c r="AA23" s="1"/>
    </row>
    <row r="24" spans="1:27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7"/>
      <c r="O24" s="167"/>
      <c r="P24" s="167"/>
      <c r="Q24" s="167"/>
      <c r="R24" s="167"/>
      <c r="S24" s="167"/>
      <c r="T24" s="164"/>
      <c r="U24" s="179"/>
      <c r="V24" s="167"/>
      <c r="W24" s="165"/>
      <c r="X24" s="107"/>
      <c r="Y24" s="103"/>
      <c r="Z24" s="103"/>
      <c r="AA24" s="1"/>
    </row>
    <row r="25" spans="1:27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3"/>
      <c r="O25" s="163"/>
      <c r="P25" s="163"/>
      <c r="Q25" s="163"/>
      <c r="R25" s="163"/>
      <c r="S25" s="163"/>
      <c r="T25" s="164"/>
      <c r="U25" s="179"/>
      <c r="V25" s="163"/>
      <c r="W25" s="165"/>
      <c r="X25" s="107"/>
      <c r="Y25" s="103"/>
      <c r="Z25" s="103"/>
      <c r="AA25" s="1"/>
    </row>
    <row r="26" spans="1:27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>
        <v>33</v>
      </c>
      <c r="X26" s="17">
        <v>34</v>
      </c>
      <c r="Y26" s="9">
        <v>35</v>
      </c>
      <c r="Z26" s="9">
        <v>36</v>
      </c>
      <c r="AA26" s="1"/>
    </row>
    <row r="27" spans="1:27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83"/>
      <c r="X27" s="67">
        <v>1</v>
      </c>
      <c r="Y27" s="25"/>
      <c r="Z27" s="11"/>
      <c r="AA27" s="1"/>
    </row>
    <row r="28" spans="1:27" ht="26.25" customHeight="1" thickBot="1" x14ac:dyDescent="0.3">
      <c r="A28" s="84" t="s">
        <v>20</v>
      </c>
      <c r="B28" s="85" t="s">
        <v>30</v>
      </c>
      <c r="C28" s="86"/>
      <c r="D28" s="77">
        <v>160</v>
      </c>
      <c r="E28" s="77">
        <v>60</v>
      </c>
      <c r="F28" s="77">
        <v>50</v>
      </c>
      <c r="G28" s="77">
        <v>200</v>
      </c>
      <c r="H28" s="77">
        <v>15</v>
      </c>
      <c r="I28" s="77">
        <v>15</v>
      </c>
      <c r="J28" s="77"/>
      <c r="K28" s="77"/>
      <c r="L28" s="77"/>
      <c r="M28" s="77"/>
      <c r="N28" s="77"/>
      <c r="O28" s="77"/>
      <c r="P28" s="77"/>
      <c r="Q28" s="77"/>
      <c r="R28" s="87"/>
      <c r="S28" s="87"/>
      <c r="T28" s="87"/>
      <c r="U28" s="86"/>
      <c r="V28" s="86"/>
      <c r="W28" s="86" t="s">
        <v>57</v>
      </c>
      <c r="X28" s="50" t="s">
        <v>56</v>
      </c>
      <c r="Y28" s="13"/>
      <c r="Z28" s="46"/>
      <c r="AA28" s="1"/>
    </row>
    <row r="29" spans="1:27" ht="21" customHeight="1" x14ac:dyDescent="0.3">
      <c r="A29" s="88" t="s">
        <v>66</v>
      </c>
      <c r="B29" s="62" t="s">
        <v>30</v>
      </c>
      <c r="C29" s="62"/>
      <c r="D29" s="62">
        <v>54.8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>
        <f>SUM(C29:V29)</f>
        <v>54.8</v>
      </c>
      <c r="X29" s="40">
        <f>W29*X27/1000</f>
        <v>5.4799999999999995E-2</v>
      </c>
      <c r="Y29" s="40">
        <v>70</v>
      </c>
      <c r="Z29" s="98">
        <f>X29*Y29</f>
        <v>3.8359999999999994</v>
      </c>
    </row>
    <row r="30" spans="1:27" ht="21" customHeight="1" x14ac:dyDescent="0.3">
      <c r="A30" s="89" t="s">
        <v>67</v>
      </c>
      <c r="B30" s="62" t="s">
        <v>30</v>
      </c>
      <c r="C30" s="64"/>
      <c r="D30" s="64">
        <v>5</v>
      </c>
      <c r="E30" s="64"/>
      <c r="F30" s="64">
        <v>3</v>
      </c>
      <c r="G30" s="64"/>
      <c r="H30" s="64"/>
      <c r="I30" s="64"/>
      <c r="J30" s="64">
        <v>10</v>
      </c>
      <c r="K30" s="64"/>
      <c r="L30" s="64"/>
      <c r="M30" s="64"/>
      <c r="N30" s="62"/>
      <c r="O30" s="62"/>
      <c r="P30" s="62"/>
      <c r="Q30" s="62"/>
      <c r="R30" s="62"/>
      <c r="S30" s="62"/>
      <c r="T30" s="62"/>
      <c r="U30" s="62"/>
      <c r="V30" s="62"/>
      <c r="W30" s="62">
        <f t="shared" ref="W30:W57" si="0">SUM(C30:V30)</f>
        <v>18</v>
      </c>
      <c r="X30" s="40">
        <f>W30*X27/1000</f>
        <v>1.7999999999999999E-2</v>
      </c>
      <c r="Y30" s="41">
        <v>800</v>
      </c>
      <c r="Z30" s="98">
        <f t="shared" ref="Z30:Z42" si="1">X30*Y30</f>
        <v>14.399999999999999</v>
      </c>
    </row>
    <row r="31" spans="1:27" ht="20.25" customHeight="1" x14ac:dyDescent="0.3">
      <c r="A31" s="89" t="s">
        <v>68</v>
      </c>
      <c r="B31" s="62" t="s">
        <v>30</v>
      </c>
      <c r="C31" s="62"/>
      <c r="D31" s="62"/>
      <c r="E31" s="62">
        <v>76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>
        <f t="shared" si="0"/>
        <v>76</v>
      </c>
      <c r="X31" s="40">
        <f>W31*X27/1000</f>
        <v>7.5999999999999998E-2</v>
      </c>
      <c r="Y31" s="40">
        <v>400</v>
      </c>
      <c r="Z31" s="98">
        <f t="shared" si="1"/>
        <v>30.4</v>
      </c>
    </row>
    <row r="32" spans="1:27" ht="24" customHeight="1" x14ac:dyDescent="0.3">
      <c r="A32" s="89" t="s">
        <v>69</v>
      </c>
      <c r="B32" s="62" t="s">
        <v>30</v>
      </c>
      <c r="C32" s="64"/>
      <c r="D32" s="64"/>
      <c r="E32" s="64"/>
      <c r="F32" s="64">
        <v>2</v>
      </c>
      <c r="G32" s="64"/>
      <c r="H32" s="64"/>
      <c r="I32" s="64"/>
      <c r="J32" s="64"/>
      <c r="K32" s="64"/>
      <c r="L32" s="64"/>
      <c r="M32" s="64"/>
      <c r="N32" s="62"/>
      <c r="O32" s="62"/>
      <c r="P32" s="62"/>
      <c r="Q32" s="62"/>
      <c r="R32" s="62"/>
      <c r="S32" s="62"/>
      <c r="T32" s="62"/>
      <c r="U32" s="62"/>
      <c r="V32" s="62"/>
      <c r="W32" s="62">
        <f t="shared" si="0"/>
        <v>2</v>
      </c>
      <c r="X32" s="40">
        <f>W32*X27/1000</f>
        <v>2E-3</v>
      </c>
      <c r="Y32" s="41">
        <v>44</v>
      </c>
      <c r="Z32" s="98">
        <f t="shared" si="1"/>
        <v>8.7999999999999995E-2</v>
      </c>
    </row>
    <row r="33" spans="1:26" ht="21" customHeight="1" x14ac:dyDescent="0.3">
      <c r="A33" s="89" t="s">
        <v>70</v>
      </c>
      <c r="B33" s="62" t="s">
        <v>30</v>
      </c>
      <c r="C33" s="62"/>
      <c r="D33" s="62"/>
      <c r="E33" s="62"/>
      <c r="F33" s="62">
        <v>5</v>
      </c>
      <c r="G33" s="62"/>
      <c r="H33" s="62"/>
      <c r="I33" s="62"/>
      <c r="J33" s="62"/>
      <c r="K33" s="62"/>
      <c r="L33" s="62">
        <v>68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>
        <f t="shared" si="0"/>
        <v>73</v>
      </c>
      <c r="X33" s="40">
        <f>W33*X27/1000</f>
        <v>7.2999999999999995E-2</v>
      </c>
      <c r="Y33" s="40">
        <v>35</v>
      </c>
      <c r="Z33" s="98">
        <f t="shared" si="1"/>
        <v>2.5549999999999997</v>
      </c>
    </row>
    <row r="34" spans="1:26" ht="18.75" customHeight="1" x14ac:dyDescent="0.3">
      <c r="A34" s="89" t="s">
        <v>71</v>
      </c>
      <c r="B34" s="62" t="s">
        <v>30</v>
      </c>
      <c r="C34" s="64"/>
      <c r="D34" s="64"/>
      <c r="E34" s="64"/>
      <c r="F34" s="64">
        <v>1</v>
      </c>
      <c r="G34" s="64"/>
      <c r="H34" s="64"/>
      <c r="I34" s="64"/>
      <c r="J34" s="64"/>
      <c r="K34" s="64"/>
      <c r="L34" s="64"/>
      <c r="M34" s="64"/>
      <c r="N34" s="62"/>
      <c r="O34" s="62"/>
      <c r="P34" s="62"/>
      <c r="Q34" s="62"/>
      <c r="R34" s="62"/>
      <c r="S34" s="62"/>
      <c r="T34" s="62"/>
      <c r="U34" s="62"/>
      <c r="V34" s="62"/>
      <c r="W34" s="62">
        <f t="shared" si="0"/>
        <v>1</v>
      </c>
      <c r="X34" s="40">
        <f>W34*X27/1000</f>
        <v>1E-3</v>
      </c>
      <c r="Y34" s="41">
        <v>44</v>
      </c>
      <c r="Z34" s="98">
        <f t="shared" si="1"/>
        <v>4.3999999999999997E-2</v>
      </c>
    </row>
    <row r="35" spans="1:26" ht="21.75" customHeight="1" x14ac:dyDescent="0.3">
      <c r="A35" s="89" t="s">
        <v>72</v>
      </c>
      <c r="B35" s="62" t="s">
        <v>30</v>
      </c>
      <c r="C35" s="62"/>
      <c r="D35" s="62"/>
      <c r="E35" s="62"/>
      <c r="F35" s="62">
        <v>5</v>
      </c>
      <c r="G35" s="62">
        <v>10</v>
      </c>
      <c r="H35" s="62"/>
      <c r="I35" s="62"/>
      <c r="J35" s="62"/>
      <c r="K35" s="62"/>
      <c r="L35" s="62">
        <v>6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>
        <f t="shared" si="0"/>
        <v>21</v>
      </c>
      <c r="X35" s="40">
        <f>W35*X27/1000</f>
        <v>2.1000000000000001E-2</v>
      </c>
      <c r="Y35" s="40">
        <v>64</v>
      </c>
      <c r="Z35" s="98">
        <f t="shared" si="1"/>
        <v>1.3440000000000001</v>
      </c>
    </row>
    <row r="36" spans="1:26" ht="21.75" customHeight="1" x14ac:dyDescent="0.3">
      <c r="A36" s="89" t="s">
        <v>73</v>
      </c>
      <c r="B36" s="62" t="s">
        <v>30</v>
      </c>
      <c r="C36" s="64"/>
      <c r="D36" s="64"/>
      <c r="E36" s="64"/>
      <c r="F36" s="64">
        <v>5</v>
      </c>
      <c r="G36" s="64"/>
      <c r="H36" s="64"/>
      <c r="I36" s="64"/>
      <c r="J36" s="64"/>
      <c r="K36" s="64"/>
      <c r="L36" s="64"/>
      <c r="M36" s="64"/>
      <c r="N36" s="62"/>
      <c r="O36" s="62"/>
      <c r="P36" s="62"/>
      <c r="Q36" s="62"/>
      <c r="R36" s="62"/>
      <c r="S36" s="62"/>
      <c r="T36" s="62"/>
      <c r="U36" s="62"/>
      <c r="V36" s="62"/>
      <c r="W36" s="62">
        <f t="shared" si="0"/>
        <v>5</v>
      </c>
      <c r="X36" s="40">
        <f>W36*X27/1000</f>
        <v>5.0000000000000001E-3</v>
      </c>
      <c r="Y36" s="41">
        <v>340</v>
      </c>
      <c r="Z36" s="98">
        <f t="shared" si="1"/>
        <v>1.7</v>
      </c>
    </row>
    <row r="37" spans="1:26" ht="21" customHeight="1" x14ac:dyDescent="0.3">
      <c r="A37" s="89" t="s">
        <v>74</v>
      </c>
      <c r="B37" s="62" t="s">
        <v>30</v>
      </c>
      <c r="C37" s="62"/>
      <c r="D37" s="62"/>
      <c r="E37" s="62"/>
      <c r="F37" s="62"/>
      <c r="G37" s="62">
        <v>0.4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>
        <f t="shared" si="0"/>
        <v>0.4</v>
      </c>
      <c r="X37" s="40">
        <f>W37*X27/1000</f>
        <v>4.0000000000000002E-4</v>
      </c>
      <c r="Y37" s="40">
        <v>1050</v>
      </c>
      <c r="Z37" s="98">
        <f t="shared" si="1"/>
        <v>0.42000000000000004</v>
      </c>
    </row>
    <row r="38" spans="1:26" ht="26.25" customHeight="1" x14ac:dyDescent="0.3">
      <c r="A38" s="89" t="s">
        <v>75</v>
      </c>
      <c r="B38" s="62" t="s">
        <v>30</v>
      </c>
      <c r="C38" s="64"/>
      <c r="D38" s="64"/>
      <c r="E38" s="64"/>
      <c r="F38" s="64"/>
      <c r="G38" s="64">
        <v>8</v>
      </c>
      <c r="H38" s="64"/>
      <c r="I38" s="64"/>
      <c r="J38" s="64"/>
      <c r="K38" s="64"/>
      <c r="L38" s="64"/>
      <c r="M38" s="64"/>
      <c r="N38" s="62"/>
      <c r="O38" s="62"/>
      <c r="P38" s="62"/>
      <c r="Q38" s="62"/>
      <c r="R38" s="62"/>
      <c r="S38" s="62"/>
      <c r="T38" s="62"/>
      <c r="U38" s="62"/>
      <c r="V38" s="62"/>
      <c r="W38" s="62">
        <f t="shared" si="0"/>
        <v>8</v>
      </c>
      <c r="X38" s="40">
        <f>W38*X27/1000</f>
        <v>8.0000000000000002E-3</v>
      </c>
      <c r="Y38" s="41">
        <v>180</v>
      </c>
      <c r="Z38" s="98">
        <f t="shared" si="1"/>
        <v>1.44</v>
      </c>
    </row>
    <row r="39" spans="1:26" ht="26.25" customHeight="1" x14ac:dyDescent="0.3">
      <c r="A39" s="89" t="s">
        <v>76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>
        <f t="shared" si="0"/>
        <v>15</v>
      </c>
      <c r="X39" s="40">
        <f>W39*X27/1000</f>
        <v>1.4999999999999999E-2</v>
      </c>
      <c r="Y39" s="40">
        <v>88</v>
      </c>
      <c r="Z39" s="98">
        <f t="shared" si="1"/>
        <v>1.3199999999999998</v>
      </c>
    </row>
    <row r="40" spans="1:26" ht="26.25" customHeight="1" x14ac:dyDescent="0.3">
      <c r="A40" s="89" t="s">
        <v>77</v>
      </c>
      <c r="B40" s="62" t="s">
        <v>30</v>
      </c>
      <c r="C40" s="62"/>
      <c r="D40" s="62"/>
      <c r="E40" s="62"/>
      <c r="F40" s="62"/>
      <c r="G40" s="62"/>
      <c r="H40" s="62"/>
      <c r="I40" s="62">
        <v>15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>
        <f t="shared" si="0"/>
        <v>15</v>
      </c>
      <c r="X40" s="40">
        <f>W40*X27/1000</f>
        <v>1.4999999999999999E-2</v>
      </c>
      <c r="Y40" s="40">
        <v>65</v>
      </c>
      <c r="Z40" s="98">
        <f t="shared" si="1"/>
        <v>0.97499999999999998</v>
      </c>
    </row>
    <row r="41" spans="1:26" ht="26.25" customHeight="1" x14ac:dyDescent="0.3">
      <c r="A41" s="89" t="s">
        <v>81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>
        <v>100</v>
      </c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>
        <f t="shared" si="0"/>
        <v>100</v>
      </c>
      <c r="X41" s="40">
        <f>W41*X27/1000</f>
        <v>0.1</v>
      </c>
      <c r="Y41" s="40">
        <v>124</v>
      </c>
      <c r="Z41" s="98">
        <f t="shared" si="1"/>
        <v>12.4</v>
      </c>
    </row>
    <row r="42" spans="1:26" ht="26.25" customHeight="1" x14ac:dyDescent="0.3">
      <c r="A42" s="89" t="s">
        <v>101</v>
      </c>
      <c r="B42" s="62" t="s">
        <v>30</v>
      </c>
      <c r="C42" s="62"/>
      <c r="D42" s="62"/>
      <c r="E42" s="62">
        <v>3</v>
      </c>
      <c r="F42" s="62"/>
      <c r="G42" s="62"/>
      <c r="H42" s="62"/>
      <c r="I42" s="62"/>
      <c r="J42" s="62"/>
      <c r="K42" s="62"/>
      <c r="L42" s="62">
        <v>3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>
        <f t="shared" si="0"/>
        <v>6</v>
      </c>
      <c r="X42" s="40">
        <f>W42*X27/1000</f>
        <v>6.0000000000000001E-3</v>
      </c>
      <c r="Y42" s="40">
        <v>135</v>
      </c>
      <c r="Z42" s="98">
        <f t="shared" si="1"/>
        <v>0.81</v>
      </c>
    </row>
    <row r="43" spans="1:26" ht="26.25" customHeight="1" x14ac:dyDescent="0.3">
      <c r="A43" s="89"/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>
        <f t="shared" si="0"/>
        <v>0</v>
      </c>
      <c r="X43" s="40">
        <f>W43*X27</f>
        <v>0</v>
      </c>
      <c r="Y43" s="40"/>
      <c r="Z43" s="47">
        <f t="shared" ref="Z43:Z56" si="2">X43*Y43</f>
        <v>0</v>
      </c>
    </row>
    <row r="44" spans="1:26" ht="26.25" customHeight="1" x14ac:dyDescent="0.3">
      <c r="A44" s="89"/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>
        <f t="shared" si="0"/>
        <v>0</v>
      </c>
      <c r="X44" s="40">
        <f>W44*X27/1000</f>
        <v>0</v>
      </c>
      <c r="Y44" s="40"/>
      <c r="Z44" s="47">
        <f t="shared" si="2"/>
        <v>0</v>
      </c>
    </row>
    <row r="45" spans="1:26" ht="26.25" customHeight="1" x14ac:dyDescent="0.3">
      <c r="A45" s="89"/>
      <c r="B45" s="62" t="s">
        <v>30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>
        <f t="shared" si="0"/>
        <v>0</v>
      </c>
      <c r="X45" s="40">
        <f>W45*X27/1000</f>
        <v>0</v>
      </c>
      <c r="Y45" s="40"/>
      <c r="Z45" s="47">
        <f t="shared" si="2"/>
        <v>0</v>
      </c>
    </row>
    <row r="46" spans="1:26" ht="26.25" customHeight="1" x14ac:dyDescent="0.3">
      <c r="A46" s="89"/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>
        <f t="shared" si="0"/>
        <v>0</v>
      </c>
      <c r="X46" s="40">
        <f>W46*X27/1000</f>
        <v>0</v>
      </c>
      <c r="Y46" s="40"/>
      <c r="Z46" s="47">
        <f t="shared" si="2"/>
        <v>0</v>
      </c>
    </row>
    <row r="47" spans="1:26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>
        <f t="shared" si="0"/>
        <v>0</v>
      </c>
      <c r="X47" s="40">
        <f>W47*X27/1000</f>
        <v>0</v>
      </c>
      <c r="Y47" s="40"/>
      <c r="Z47" s="47">
        <f t="shared" si="2"/>
        <v>0</v>
      </c>
    </row>
    <row r="48" spans="1:26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0">
        <f t="shared" si="0"/>
        <v>0</v>
      </c>
      <c r="X48" s="40">
        <f>W48*X27/1000</f>
        <v>0</v>
      </c>
      <c r="Y48" s="62"/>
      <c r="Z48" s="47">
        <f t="shared" si="2"/>
        <v>0</v>
      </c>
    </row>
    <row r="49" spans="1:26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40">
        <f t="shared" si="0"/>
        <v>0</v>
      </c>
      <c r="X49" s="40">
        <f>W49*X27/1000</f>
        <v>0</v>
      </c>
      <c r="Y49" s="62"/>
      <c r="Z49" s="47">
        <f t="shared" si="2"/>
        <v>0</v>
      </c>
    </row>
    <row r="50" spans="1:26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40">
        <f t="shared" si="0"/>
        <v>0</v>
      </c>
      <c r="X50" s="40">
        <f>W50*X27/1000</f>
        <v>0</v>
      </c>
      <c r="Y50" s="62"/>
      <c r="Z50" s="47">
        <f t="shared" si="2"/>
        <v>0</v>
      </c>
    </row>
    <row r="51" spans="1:26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40">
        <f t="shared" si="0"/>
        <v>0</v>
      </c>
      <c r="X51" s="40">
        <f>W51*X27/1000</f>
        <v>0</v>
      </c>
      <c r="Y51" s="62"/>
      <c r="Z51" s="47">
        <f t="shared" si="2"/>
        <v>0</v>
      </c>
    </row>
    <row r="52" spans="1:26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40">
        <f t="shared" si="0"/>
        <v>0</v>
      </c>
      <c r="X52" s="40">
        <f>W52*X27/1000</f>
        <v>0</v>
      </c>
      <c r="Y52" s="62"/>
      <c r="Z52" s="47">
        <f t="shared" si="2"/>
        <v>0</v>
      </c>
    </row>
    <row r="53" spans="1:26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40">
        <f t="shared" si="0"/>
        <v>0</v>
      </c>
      <c r="X53" s="40">
        <f>W53*X27/1000</f>
        <v>0</v>
      </c>
      <c r="Y53" s="62"/>
      <c r="Z53" s="47">
        <f t="shared" si="2"/>
        <v>0</v>
      </c>
    </row>
    <row r="54" spans="1:26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40">
        <f t="shared" si="0"/>
        <v>0</v>
      </c>
      <c r="X54" s="40">
        <f>W54*X27/1000</f>
        <v>0</v>
      </c>
      <c r="Y54" s="62"/>
      <c r="Z54" s="47">
        <f t="shared" si="2"/>
        <v>0</v>
      </c>
    </row>
    <row r="55" spans="1:26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40">
        <f t="shared" si="0"/>
        <v>0</v>
      </c>
      <c r="X55" s="40">
        <f>W55*X27/1000</f>
        <v>0</v>
      </c>
      <c r="Y55" s="62"/>
      <c r="Z55" s="47">
        <f t="shared" si="2"/>
        <v>0</v>
      </c>
    </row>
    <row r="56" spans="1:26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40">
        <f t="shared" si="0"/>
        <v>0</v>
      </c>
      <c r="X56" s="40">
        <f>W56*X27/1000</f>
        <v>0</v>
      </c>
      <c r="Y56" s="62"/>
      <c r="Z56" s="47">
        <f t="shared" si="2"/>
        <v>0</v>
      </c>
    </row>
    <row r="57" spans="1:26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>
        <f t="shared" ref="V57" si="3">PRODUCT(V48*V27/1000)</f>
        <v>0</v>
      </c>
      <c r="W57" s="40">
        <f t="shared" si="0"/>
        <v>0</v>
      </c>
      <c r="X57" s="40">
        <f>W57*X27/1000</f>
        <v>0</v>
      </c>
      <c r="Y57" s="64"/>
      <c r="Z57" s="98">
        <f>SUM(Z29:Z46)</f>
        <v>71.731999999999999</v>
      </c>
    </row>
    <row r="59" spans="1:26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U59" s="42"/>
      <c r="V59" s="42"/>
      <c r="X59" s="42"/>
    </row>
    <row r="60" spans="1:26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  <c r="U60" s="16"/>
      <c r="V60" s="16"/>
    </row>
    <row r="61" spans="1:26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X61" s="42"/>
    </row>
    <row r="62" spans="1:26" ht="21" x14ac:dyDescent="0.35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Z62" s="99">
        <f>Z57+'2 день '!X57+'3 день '!X52+'5 день'!X57+'4 день '!X48+'6 день'!X56+'7    день '!X57+'8 день '!X56+'9 день'!X57+'10 день '!X57</f>
        <v>718.44504999999992</v>
      </c>
    </row>
    <row r="63" spans="1:26" ht="21" x14ac:dyDescent="0.35">
      <c r="Z63" s="74">
        <f>Z62/10</f>
        <v>71.844504999999998</v>
      </c>
    </row>
  </sheetData>
  <mergeCells count="60">
    <mergeCell ref="C5:G5"/>
    <mergeCell ref="C6:G6"/>
    <mergeCell ref="L6:U6"/>
    <mergeCell ref="A9:C10"/>
    <mergeCell ref="D9:D13"/>
    <mergeCell ref="E9:E13"/>
    <mergeCell ref="F9:F13"/>
    <mergeCell ref="G9:G13"/>
    <mergeCell ref="H9:H13"/>
    <mergeCell ref="X9:Z9"/>
    <mergeCell ref="X10:Z10"/>
    <mergeCell ref="A11:A13"/>
    <mergeCell ref="B11:C13"/>
    <mergeCell ref="X11:Z12"/>
    <mergeCell ref="K12:P12"/>
    <mergeCell ref="X13:Z14"/>
    <mergeCell ref="B14:C14"/>
    <mergeCell ref="N14:R14"/>
    <mergeCell ref="A20:B20"/>
    <mergeCell ref="B15:C15"/>
    <mergeCell ref="X15:Z16"/>
    <mergeCell ref="B16:C16"/>
    <mergeCell ref="N16:U16"/>
    <mergeCell ref="X17:Z18"/>
    <mergeCell ref="B18:C18"/>
    <mergeCell ref="N18:U18"/>
    <mergeCell ref="C20:C25"/>
    <mergeCell ref="D20:W20"/>
    <mergeCell ref="A21:A25"/>
    <mergeCell ref="B21:B25"/>
    <mergeCell ref="D21:K22"/>
    <mergeCell ref="L21:R22"/>
    <mergeCell ref="U21:U22"/>
    <mergeCell ref="V21:W22"/>
    <mergeCell ref="D23:D25"/>
    <mergeCell ref="E23:E25"/>
    <mergeCell ref="F23:F25"/>
    <mergeCell ref="G23:G25"/>
    <mergeCell ref="K23:K25"/>
    <mergeCell ref="H23:H25"/>
    <mergeCell ref="I23:I25"/>
    <mergeCell ref="J23:J25"/>
    <mergeCell ref="W23:W25"/>
    <mergeCell ref="R23:R25"/>
    <mergeCell ref="U23:U25"/>
    <mergeCell ref="V23:V25"/>
    <mergeCell ref="L23:L25"/>
    <mergeCell ref="M23:M25"/>
    <mergeCell ref="N23:N25"/>
    <mergeCell ref="O23:O25"/>
    <mergeCell ref="P23:P25"/>
    <mergeCell ref="Q23:Q25"/>
    <mergeCell ref="S23:S25"/>
    <mergeCell ref="T23:T25"/>
    <mergeCell ref="X23:X25"/>
    <mergeCell ref="Y23:Y25"/>
    <mergeCell ref="Z23:Z25"/>
    <mergeCell ref="X20:Y21"/>
    <mergeCell ref="Z20:Z21"/>
    <mergeCell ref="X22:Z22"/>
  </mergeCells>
  <pageMargins left="0.70866141732283472" right="0" top="0.15748031496062992" bottom="0.15748031496062992" header="0.11811023622047245" footer="0.11811023622047245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C7" sqref="C7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88.257050000000007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116</v>
      </c>
      <c r="E23" s="166" t="s">
        <v>117</v>
      </c>
      <c r="F23" s="166" t="s">
        <v>133</v>
      </c>
      <c r="G23" s="166" t="s">
        <v>64</v>
      </c>
      <c r="H23" s="166" t="s">
        <v>77</v>
      </c>
      <c r="I23" s="166" t="s">
        <v>109</v>
      </c>
      <c r="J23" s="164" t="s">
        <v>151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150</v>
      </c>
      <c r="E28" s="77">
        <v>60</v>
      </c>
      <c r="F28" s="77">
        <v>200</v>
      </c>
      <c r="G28" s="77">
        <v>15</v>
      </c>
      <c r="H28" s="77">
        <v>15</v>
      </c>
      <c r="I28" s="77">
        <v>100</v>
      </c>
      <c r="J28" s="77">
        <v>60</v>
      </c>
      <c r="K28" s="77">
        <v>200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112</v>
      </c>
      <c r="B29" s="62" t="s">
        <v>30</v>
      </c>
      <c r="C29" s="62"/>
      <c r="D29" s="62">
        <v>215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215</v>
      </c>
      <c r="V29" s="40">
        <f>U29*V27/1000</f>
        <v>0.215</v>
      </c>
      <c r="W29" s="40">
        <v>48</v>
      </c>
      <c r="X29" s="98">
        <f>V29*W29</f>
        <v>10.32</v>
      </c>
    </row>
    <row r="30" spans="1:25" ht="21" customHeight="1" x14ac:dyDescent="0.3">
      <c r="A30" s="89" t="s">
        <v>84</v>
      </c>
      <c r="B30" s="62" t="s">
        <v>30</v>
      </c>
      <c r="C30" s="64"/>
      <c r="D30" s="64">
        <v>24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24</v>
      </c>
      <c r="V30" s="40">
        <f>U30*V27/1000</f>
        <v>2.4E-2</v>
      </c>
      <c r="W30" s="41">
        <v>93</v>
      </c>
      <c r="X30" s="98">
        <f t="shared" ref="X30:X43" si="2">V30*W30</f>
        <v>2.2320000000000002</v>
      </c>
    </row>
    <row r="31" spans="1:25" ht="20.25" customHeight="1" x14ac:dyDescent="0.3">
      <c r="A31" s="89" t="s">
        <v>67</v>
      </c>
      <c r="B31" s="62" t="s">
        <v>30</v>
      </c>
      <c r="C31" s="62"/>
      <c r="D31" s="62">
        <v>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5</v>
      </c>
      <c r="V31" s="40">
        <f>U31*V27/1000</f>
        <v>5.0000000000000001E-3</v>
      </c>
      <c r="W31" s="40">
        <v>800</v>
      </c>
      <c r="X31" s="98">
        <f t="shared" si="2"/>
        <v>4</v>
      </c>
    </row>
    <row r="32" spans="1:25" ht="24" customHeight="1" x14ac:dyDescent="0.3">
      <c r="A32" s="89" t="s">
        <v>118</v>
      </c>
      <c r="B32" s="62" t="s">
        <v>30</v>
      </c>
      <c r="C32" s="64"/>
      <c r="D32" s="64"/>
      <c r="E32" s="64">
        <v>76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76</v>
      </c>
      <c r="V32" s="40">
        <f>U32*V27/1000</f>
        <v>7.5999999999999998E-2</v>
      </c>
      <c r="W32" s="41">
        <v>450</v>
      </c>
      <c r="X32" s="98">
        <f t="shared" si="2"/>
        <v>34.199999999999996</v>
      </c>
    </row>
    <row r="33" spans="1:24" ht="21" customHeight="1" x14ac:dyDescent="0.3">
      <c r="A33" s="89" t="s">
        <v>101</v>
      </c>
      <c r="B33" s="62" t="s">
        <v>30</v>
      </c>
      <c r="C33" s="62"/>
      <c r="D33" s="62"/>
      <c r="E33" s="62">
        <v>3</v>
      </c>
      <c r="F33" s="62"/>
      <c r="G33" s="62"/>
      <c r="H33" s="62"/>
      <c r="I33" s="62"/>
      <c r="J33" s="62">
        <v>4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7</v>
      </c>
      <c r="V33" s="40">
        <f>U33*V27/1000</f>
        <v>7.0000000000000001E-3</v>
      </c>
      <c r="W33" s="40">
        <v>135</v>
      </c>
      <c r="X33" s="98">
        <f t="shared" si="2"/>
        <v>0.94500000000000006</v>
      </c>
    </row>
    <row r="34" spans="1:24" ht="18.75" customHeight="1" x14ac:dyDescent="0.3">
      <c r="A34" s="89" t="s">
        <v>134</v>
      </c>
      <c r="B34" s="62" t="s">
        <v>30</v>
      </c>
      <c r="C34" s="64"/>
      <c r="D34" s="64"/>
      <c r="E34" s="64"/>
      <c r="F34" s="64">
        <v>20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20</v>
      </c>
      <c r="V34" s="40">
        <f>U34*V27/1000</f>
        <v>0.02</v>
      </c>
      <c r="W34" s="41">
        <v>230</v>
      </c>
      <c r="X34" s="98">
        <f t="shared" si="2"/>
        <v>4.6000000000000005</v>
      </c>
    </row>
    <row r="35" spans="1:24" ht="21.75" customHeight="1" x14ac:dyDescent="0.3">
      <c r="A35" s="89" t="s">
        <v>72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>
        <v>1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21</v>
      </c>
      <c r="V35" s="40">
        <f>U35*V27/1000</f>
        <v>2.1000000000000001E-2</v>
      </c>
      <c r="W35" s="40">
        <v>64</v>
      </c>
      <c r="X35" s="98">
        <f t="shared" si="2"/>
        <v>1.3440000000000001</v>
      </c>
    </row>
    <row r="36" spans="1:24" ht="21.75" customHeight="1" x14ac:dyDescent="0.3">
      <c r="A36" s="89" t="s">
        <v>76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98">
        <f t="shared" si="2"/>
        <v>1.3199999999999998</v>
      </c>
    </row>
    <row r="37" spans="1:24" ht="21" customHeight="1" x14ac:dyDescent="0.3">
      <c r="A37" s="89" t="s">
        <v>77</v>
      </c>
      <c r="B37" s="62" t="s">
        <v>30</v>
      </c>
      <c r="C37" s="62"/>
      <c r="D37" s="62"/>
      <c r="E37" s="62"/>
      <c r="F37" s="62"/>
      <c r="G37" s="62"/>
      <c r="H37" s="62">
        <v>15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98">
        <f t="shared" si="2"/>
        <v>0.97499999999999998</v>
      </c>
    </row>
    <row r="38" spans="1:24" ht="26.25" customHeight="1" x14ac:dyDescent="0.3">
      <c r="A38" s="89" t="s">
        <v>109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21</v>
      </c>
      <c r="X38" s="98">
        <f t="shared" si="2"/>
        <v>21</v>
      </c>
    </row>
    <row r="39" spans="1:24" ht="26.25" customHeight="1" x14ac:dyDescent="0.3">
      <c r="A39" s="89" t="s">
        <v>130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>
        <v>79.05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79.05</v>
      </c>
      <c r="V39" s="40">
        <f>U39*V27/1000</f>
        <v>7.9049999999999995E-2</v>
      </c>
      <c r="W39" s="40">
        <v>41</v>
      </c>
      <c r="X39" s="98">
        <f t="shared" si="2"/>
        <v>3.24105</v>
      </c>
    </row>
    <row r="40" spans="1:24" ht="26.25" customHeight="1" x14ac:dyDescent="0.3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12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98">
        <f t="shared" si="2"/>
        <v>0.42</v>
      </c>
    </row>
    <row r="41" spans="1:24" ht="26.25" customHeight="1" x14ac:dyDescent="0.3">
      <c r="A41" s="89" t="s">
        <v>127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0.2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0.2</v>
      </c>
      <c r="V41" s="40">
        <f>U41*V27/1000</f>
        <v>2.0000000000000001E-4</v>
      </c>
      <c r="W41" s="40">
        <v>1500</v>
      </c>
      <c r="X41" s="98">
        <f t="shared" si="2"/>
        <v>0.3</v>
      </c>
    </row>
    <row r="42" spans="1:24" ht="26.25" customHeight="1" x14ac:dyDescent="0.3">
      <c r="A42" s="89" t="s">
        <v>152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>
        <v>14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14</v>
      </c>
      <c r="V42" s="40">
        <f>U42*V27/1000</f>
        <v>1.4E-2</v>
      </c>
      <c r="W42" s="40">
        <v>240</v>
      </c>
      <c r="X42" s="98">
        <f t="shared" si="2"/>
        <v>3.36</v>
      </c>
    </row>
    <row r="43" spans="1:24" ht="26.25" customHeight="1" x14ac:dyDescent="0.3">
      <c r="A43" s="89"/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0</v>
      </c>
      <c r="V43" s="40">
        <f>U43*V27</f>
        <v>0</v>
      </c>
      <c r="W43" s="40">
        <v>22</v>
      </c>
      <c r="X43" s="98">
        <f t="shared" si="2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ref="X44:X56" si="7">V44*W44</f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7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SUM(X29:X43)</f>
        <v>88.257050000000007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topLeftCell="A4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114</v>
      </c>
      <c r="E23" s="166" t="s">
        <v>115</v>
      </c>
      <c r="F23" s="166" t="s">
        <v>76</v>
      </c>
      <c r="G23" s="166" t="s">
        <v>65</v>
      </c>
      <c r="H23" s="166" t="s">
        <v>92</v>
      </c>
      <c r="I23" s="166" t="s">
        <v>122</v>
      </c>
      <c r="J23" s="164" t="s">
        <v>97</v>
      </c>
      <c r="K23" s="164" t="s">
        <v>131</v>
      </c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200</v>
      </c>
      <c r="F28" s="77">
        <v>15</v>
      </c>
      <c r="G28" s="77">
        <v>15</v>
      </c>
      <c r="H28" s="77">
        <v>100</v>
      </c>
      <c r="I28" s="77">
        <v>60</v>
      </c>
      <c r="J28" s="77">
        <v>30</v>
      </c>
      <c r="K28" s="77">
        <v>60</v>
      </c>
      <c r="L28" s="77">
        <v>15</v>
      </c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66</v>
      </c>
      <c r="B29" s="62" t="s">
        <v>30</v>
      </c>
      <c r="C29" s="62"/>
      <c r="D29" s="62">
        <v>50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50</v>
      </c>
      <c r="V29" s="40">
        <f>U29*V27/1000</f>
        <v>0.05</v>
      </c>
      <c r="W29" s="40">
        <v>70</v>
      </c>
      <c r="X29" s="98">
        <f>V29*W29</f>
        <v>3.5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15</v>
      </c>
      <c r="E30" s="64"/>
      <c r="F30" s="64"/>
      <c r="G30" s="64"/>
      <c r="H30" s="64"/>
      <c r="I30" s="64"/>
      <c r="J30" s="64">
        <v>1.5</v>
      </c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16.5</v>
      </c>
      <c r="V30" s="40">
        <f>U30*V27/1000</f>
        <v>1.6500000000000001E-2</v>
      </c>
      <c r="W30" s="41">
        <v>800</v>
      </c>
      <c r="X30" s="98">
        <f t="shared" ref="X30:X44" si="2">V30*W30</f>
        <v>13.200000000000001</v>
      </c>
    </row>
    <row r="31" spans="1:25" ht="20.25" customHeight="1" x14ac:dyDescent="0.3">
      <c r="A31" s="89" t="s">
        <v>86</v>
      </c>
      <c r="B31" s="62" t="s">
        <v>30</v>
      </c>
      <c r="C31" s="62"/>
      <c r="D31" s="62">
        <v>15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15</v>
      </c>
      <c r="V31" s="40">
        <f>U31*V27/1000</f>
        <v>1.4999999999999999E-2</v>
      </c>
      <c r="W31" s="40">
        <v>770</v>
      </c>
      <c r="X31" s="98">
        <f t="shared" si="2"/>
        <v>11.549999999999999</v>
      </c>
    </row>
    <row r="32" spans="1:25" ht="24" customHeight="1" x14ac:dyDescent="0.3">
      <c r="A32" s="89" t="s">
        <v>85</v>
      </c>
      <c r="B32" s="62" t="s">
        <v>30</v>
      </c>
      <c r="C32" s="64"/>
      <c r="D32" s="64">
        <v>1</v>
      </c>
      <c r="E32" s="64"/>
      <c r="F32" s="64"/>
      <c r="G32" s="64"/>
      <c r="H32" s="64"/>
      <c r="I32" s="64"/>
      <c r="J32" s="64"/>
      <c r="K32" s="64">
        <v>1</v>
      </c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</v>
      </c>
      <c r="V32" s="40">
        <f>U32*V27/1000</f>
        <v>2E-3</v>
      </c>
      <c r="W32" s="41">
        <v>14</v>
      </c>
      <c r="X32" s="98">
        <f t="shared" si="2"/>
        <v>2.8000000000000001E-2</v>
      </c>
    </row>
    <row r="33" spans="1:24" ht="21" customHeight="1" x14ac:dyDescent="0.3">
      <c r="A33" s="89" t="s">
        <v>115</v>
      </c>
      <c r="B33" s="62" t="s">
        <v>30</v>
      </c>
      <c r="C33" s="62"/>
      <c r="D33" s="62"/>
      <c r="E33" s="62">
        <v>2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</v>
      </c>
      <c r="V33" s="40">
        <f>U33*V27/1000</f>
        <v>2E-3</v>
      </c>
      <c r="W33" s="40">
        <v>450</v>
      </c>
      <c r="X33" s="98">
        <f t="shared" si="2"/>
        <v>0.9</v>
      </c>
    </row>
    <row r="34" spans="1:24" ht="18.75" customHeight="1" x14ac:dyDescent="0.3">
      <c r="A34" s="89" t="s">
        <v>84</v>
      </c>
      <c r="B34" s="62" t="s">
        <v>30</v>
      </c>
      <c r="C34" s="64"/>
      <c r="D34" s="64"/>
      <c r="E34" s="64">
        <v>100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100</v>
      </c>
      <c r="V34" s="40">
        <f>U34*V27/1000</f>
        <v>0.1</v>
      </c>
      <c r="W34" s="41">
        <v>93</v>
      </c>
      <c r="X34" s="98">
        <f t="shared" si="2"/>
        <v>9.3000000000000007</v>
      </c>
    </row>
    <row r="35" spans="1:24" ht="21.75" customHeight="1" x14ac:dyDescent="0.3">
      <c r="A35" s="89" t="s">
        <v>72</v>
      </c>
      <c r="B35" s="62" t="s">
        <v>30</v>
      </c>
      <c r="C35" s="62"/>
      <c r="D35" s="62"/>
      <c r="E35" s="62">
        <v>10</v>
      </c>
      <c r="F35" s="62"/>
      <c r="G35" s="62"/>
      <c r="H35" s="62"/>
      <c r="I35" s="62"/>
      <c r="J35" s="62">
        <v>0.5</v>
      </c>
      <c r="K35" s="62">
        <v>1</v>
      </c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11.5</v>
      </c>
      <c r="V35" s="40">
        <f>U35*V27/1000</f>
        <v>1.15E-2</v>
      </c>
      <c r="W35" s="40">
        <v>64</v>
      </c>
      <c r="X35" s="98">
        <f t="shared" si="2"/>
        <v>0.73599999999999999</v>
      </c>
    </row>
    <row r="36" spans="1:24" ht="21.75" customHeight="1" x14ac:dyDescent="0.3">
      <c r="A36" s="89" t="s">
        <v>76</v>
      </c>
      <c r="B36" s="62" t="s">
        <v>30</v>
      </c>
      <c r="C36" s="64"/>
      <c r="D36" s="64"/>
      <c r="E36" s="64"/>
      <c r="F36" s="64">
        <v>15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98">
        <f t="shared" si="2"/>
        <v>1.3199999999999998</v>
      </c>
    </row>
    <row r="37" spans="1:24" ht="21" customHeight="1" x14ac:dyDescent="0.3">
      <c r="A37" s="89" t="s">
        <v>77</v>
      </c>
      <c r="B37" s="62" t="s">
        <v>30</v>
      </c>
      <c r="C37" s="62"/>
      <c r="D37" s="62"/>
      <c r="E37" s="62"/>
      <c r="F37" s="62"/>
      <c r="G37" s="62">
        <v>15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98">
        <f t="shared" si="2"/>
        <v>0.97499999999999998</v>
      </c>
    </row>
    <row r="38" spans="1:24" ht="26.25" customHeight="1" x14ac:dyDescent="0.3">
      <c r="A38" s="89" t="s">
        <v>81</v>
      </c>
      <c r="B38" s="62" t="s">
        <v>30</v>
      </c>
      <c r="C38" s="64"/>
      <c r="D38" s="64"/>
      <c r="E38" s="64"/>
      <c r="F38" s="64"/>
      <c r="G38" s="64"/>
      <c r="H38" s="64">
        <v>100</v>
      </c>
      <c r="I38" s="64"/>
      <c r="J38" s="64"/>
      <c r="K38" s="64">
        <v>14</v>
      </c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114</v>
      </c>
      <c r="V38" s="40">
        <f>U38*V27/1000</f>
        <v>0.114</v>
      </c>
      <c r="W38" s="41">
        <v>124</v>
      </c>
      <c r="X38" s="98">
        <f t="shared" si="2"/>
        <v>14.136000000000001</v>
      </c>
    </row>
    <row r="39" spans="1:24" ht="26.25" customHeight="1" x14ac:dyDescent="0.3">
      <c r="A39" s="89" t="s">
        <v>123</v>
      </c>
      <c r="B39" s="62" t="s">
        <v>30</v>
      </c>
      <c r="C39" s="62"/>
      <c r="D39" s="62"/>
      <c r="E39" s="62"/>
      <c r="F39" s="62"/>
      <c r="G39" s="62"/>
      <c r="H39" s="62"/>
      <c r="I39" s="62">
        <v>76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76</v>
      </c>
      <c r="V39" s="40">
        <f>U39*V27/1000</f>
        <v>7.5999999999999998E-2</v>
      </c>
      <c r="W39" s="40">
        <v>450</v>
      </c>
      <c r="X39" s="98">
        <f t="shared" si="2"/>
        <v>34.199999999999996</v>
      </c>
    </row>
    <row r="40" spans="1:24" ht="26.25" customHeight="1" x14ac:dyDescent="0.3">
      <c r="A40" s="89" t="s">
        <v>69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1.5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1.5</v>
      </c>
      <c r="V40" s="40">
        <f>U40*V27/1000</f>
        <v>1.5E-3</v>
      </c>
      <c r="W40" s="40">
        <v>44</v>
      </c>
      <c r="X40" s="98">
        <f t="shared" si="2"/>
        <v>6.6000000000000003E-2</v>
      </c>
    </row>
    <row r="41" spans="1:24" ht="26.25" customHeight="1" x14ac:dyDescent="0.3">
      <c r="A41" s="89" t="s">
        <v>73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4.5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4.5</v>
      </c>
      <c r="V41" s="40">
        <f>U41*V27/1000</f>
        <v>4.4999999999999997E-3</v>
      </c>
      <c r="W41" s="40">
        <v>340</v>
      </c>
      <c r="X41" s="98">
        <f t="shared" si="2"/>
        <v>1.5299999999999998</v>
      </c>
    </row>
    <row r="42" spans="1:24" ht="26.25" customHeight="1" x14ac:dyDescent="0.3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62">
        <v>53</v>
      </c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53</v>
      </c>
      <c r="V42" s="40">
        <f>U42*V27/1000</f>
        <v>5.2999999999999999E-2</v>
      </c>
      <c r="W42" s="40">
        <v>35</v>
      </c>
      <c r="X42" s="98">
        <f t="shared" si="2"/>
        <v>1.855</v>
      </c>
    </row>
    <row r="43" spans="1:24" ht="26.25" customHeight="1" x14ac:dyDescent="0.3">
      <c r="A43" s="89" t="s">
        <v>101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/>
      <c r="K43" s="62">
        <v>2</v>
      </c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2</v>
      </c>
      <c r="V43" s="40">
        <f>U43*V27/1000</f>
        <v>2E-3</v>
      </c>
      <c r="W43" s="40">
        <v>135</v>
      </c>
      <c r="X43" s="98">
        <f t="shared" si="2"/>
        <v>0.27</v>
      </c>
    </row>
    <row r="44" spans="1:24" ht="26.25" customHeight="1" x14ac:dyDescent="0.3">
      <c r="A44" s="89" t="s">
        <v>127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>
        <v>0.2</v>
      </c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0.2</v>
      </c>
      <c r="V44" s="40">
        <f>U44*V27/1000</f>
        <v>2.0000000000000001E-4</v>
      </c>
      <c r="W44" s="40">
        <v>1500</v>
      </c>
      <c r="X44" s="98">
        <f t="shared" si="2"/>
        <v>0.3</v>
      </c>
    </row>
    <row r="45" spans="1:24" ht="26.25" customHeight="1" x14ac:dyDescent="0.3">
      <c r="A45" s="89"/>
      <c r="B45" s="62" t="s">
        <v>58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0</v>
      </c>
      <c r="V45" s="40">
        <f>U45*V27</f>
        <v>0</v>
      </c>
      <c r="W45" s="40"/>
      <c r="X45" s="47">
        <f t="shared" ref="X45:X56" si="7">V45*W45</f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SUM(X29:X46)</f>
        <v>93.866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showZeros="0" view="pageBreakPreview" zoomScale="50" zoomScaleSheetLayoutView="50" workbookViewId="0">
      <selection activeCell="C7" sqref="C7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X61</f>
        <v>0</v>
      </c>
      <c r="G14" s="48">
        <f>X56</f>
        <v>86.323999999999984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137</v>
      </c>
      <c r="E23" s="166" t="s">
        <v>110</v>
      </c>
      <c r="F23" s="166" t="s">
        <v>135</v>
      </c>
      <c r="G23" s="166" t="s">
        <v>111</v>
      </c>
      <c r="H23" s="166" t="s">
        <v>65</v>
      </c>
      <c r="I23" s="166" t="s">
        <v>125</v>
      </c>
      <c r="J23" s="164" t="s">
        <v>150</v>
      </c>
      <c r="K23" s="179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100</v>
      </c>
      <c r="F28" s="77">
        <v>200</v>
      </c>
      <c r="G28" s="77">
        <v>15</v>
      </c>
      <c r="H28" s="77">
        <v>15</v>
      </c>
      <c r="I28" s="77">
        <v>100</v>
      </c>
      <c r="J28" s="77">
        <v>60</v>
      </c>
      <c r="K28" s="77">
        <v>100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138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52</v>
      </c>
      <c r="X29" s="98">
        <f>V29*W29</f>
        <v>4.056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5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6" si="1">SUM(C30:T30)</f>
        <v>5</v>
      </c>
      <c r="V30" s="40">
        <f>U30*V27/1000</f>
        <v>5.0000000000000001E-3</v>
      </c>
      <c r="W30" s="41">
        <v>800</v>
      </c>
      <c r="X30" s="98">
        <f t="shared" ref="X30:X40" si="2">V30*W30</f>
        <v>4</v>
      </c>
    </row>
    <row r="31" spans="1:25" ht="20.25" customHeight="1" x14ac:dyDescent="0.3">
      <c r="A31" s="89" t="s">
        <v>85</v>
      </c>
      <c r="B31" s="62" t="s">
        <v>30</v>
      </c>
      <c r="C31" s="62"/>
      <c r="D31" s="62">
        <v>1</v>
      </c>
      <c r="E31" s="62"/>
      <c r="F31" s="62"/>
      <c r="G31" s="62"/>
      <c r="H31" s="62"/>
      <c r="I31" s="62"/>
      <c r="J31" s="62">
        <v>1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</v>
      </c>
      <c r="V31" s="40">
        <f>U31*V27/1000</f>
        <v>2E-3</v>
      </c>
      <c r="W31" s="40">
        <v>14</v>
      </c>
      <c r="X31" s="98">
        <f t="shared" si="2"/>
        <v>2.8000000000000001E-2</v>
      </c>
    </row>
    <row r="32" spans="1:25" ht="24" customHeight="1" x14ac:dyDescent="0.3">
      <c r="A32" s="89" t="s">
        <v>113</v>
      </c>
      <c r="B32" s="62" t="s">
        <v>30</v>
      </c>
      <c r="C32" s="64"/>
      <c r="D32" s="96"/>
      <c r="E32" s="64">
        <v>80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80</v>
      </c>
      <c r="V32" s="40">
        <f>U32*V27/1000</f>
        <v>0.08</v>
      </c>
      <c r="W32" s="41">
        <v>480</v>
      </c>
      <c r="X32" s="98">
        <f t="shared" si="2"/>
        <v>38.4</v>
      </c>
    </row>
    <row r="33" spans="1:24" ht="21" customHeight="1" x14ac:dyDescent="0.3">
      <c r="A33" s="89" t="s">
        <v>70</v>
      </c>
      <c r="B33" s="62" t="s">
        <v>30</v>
      </c>
      <c r="C33" s="62"/>
      <c r="D33" s="96"/>
      <c r="E33" s="62">
        <v>30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30</v>
      </c>
      <c r="V33" s="40">
        <f>U33*V27/1000</f>
        <v>0.03</v>
      </c>
      <c r="W33" s="40">
        <v>35</v>
      </c>
      <c r="X33" s="98">
        <f t="shared" si="2"/>
        <v>1.05</v>
      </c>
    </row>
    <row r="34" spans="1:24" ht="18.75" customHeight="1" x14ac:dyDescent="0.3">
      <c r="A34" s="89" t="s">
        <v>102</v>
      </c>
      <c r="B34" s="62" t="s">
        <v>30</v>
      </c>
      <c r="C34" s="64"/>
      <c r="D34" s="96"/>
      <c r="E34" s="64">
        <v>30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30</v>
      </c>
      <c r="V34" s="40">
        <f>U34*V27/1000</f>
        <v>0.03</v>
      </c>
      <c r="W34" s="41">
        <v>44</v>
      </c>
      <c r="X34" s="98">
        <f t="shared" si="2"/>
        <v>1.3199999999999998</v>
      </c>
    </row>
    <row r="35" spans="1:24" ht="21.75" customHeight="1" x14ac:dyDescent="0.3">
      <c r="A35" s="89" t="s">
        <v>101</v>
      </c>
      <c r="B35" s="62" t="s">
        <v>30</v>
      </c>
      <c r="C35" s="62"/>
      <c r="D35" s="96"/>
      <c r="E35" s="62">
        <v>10</v>
      </c>
      <c r="F35" s="62"/>
      <c r="G35" s="62"/>
      <c r="H35" s="62"/>
      <c r="I35" s="62"/>
      <c r="J35" s="62">
        <v>5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15</v>
      </c>
      <c r="V35" s="40">
        <f>U35*V27/1000</f>
        <v>1.4999999999999999E-2</v>
      </c>
      <c r="W35" s="40">
        <v>135</v>
      </c>
      <c r="X35" s="98">
        <f t="shared" si="2"/>
        <v>2.0249999999999999</v>
      </c>
    </row>
    <row r="36" spans="1:24" ht="21.75" customHeight="1" x14ac:dyDescent="0.3">
      <c r="A36" s="89" t="s">
        <v>136</v>
      </c>
      <c r="B36" s="62" t="s">
        <v>30</v>
      </c>
      <c r="C36" s="64"/>
      <c r="D36" s="64"/>
      <c r="E36" s="64"/>
      <c r="F36" s="64">
        <v>20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500</v>
      </c>
      <c r="X36" s="98">
        <f t="shared" si="2"/>
        <v>10</v>
      </c>
    </row>
    <row r="37" spans="1:24" ht="21" customHeight="1" x14ac:dyDescent="0.3">
      <c r="A37" s="89" t="s">
        <v>129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>
        <v>75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75</v>
      </c>
      <c r="V37" s="40">
        <f>U37*V27/1000</f>
        <v>7.4999999999999997E-2</v>
      </c>
      <c r="W37" s="40">
        <v>42</v>
      </c>
      <c r="X37" s="98">
        <f t="shared" si="2"/>
        <v>3.15</v>
      </c>
    </row>
    <row r="38" spans="1:24" ht="26.25" customHeight="1" x14ac:dyDescent="0.3">
      <c r="A38" s="89" t="s">
        <v>76</v>
      </c>
      <c r="B38" s="62" t="s">
        <v>30</v>
      </c>
      <c r="C38" s="64"/>
      <c r="D38" s="64"/>
      <c r="E38" s="64"/>
      <c r="F38" s="64"/>
      <c r="G38" s="64">
        <v>15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88</v>
      </c>
      <c r="X38" s="98">
        <f t="shared" si="2"/>
        <v>1.3199999999999998</v>
      </c>
    </row>
    <row r="39" spans="1:24" ht="26.25" customHeight="1" x14ac:dyDescent="0.3">
      <c r="A39" s="89" t="s">
        <v>77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15</v>
      </c>
      <c r="V39" s="40">
        <f>U39*V27/1000</f>
        <v>1.4999999999999999E-2</v>
      </c>
      <c r="W39" s="40">
        <v>65</v>
      </c>
      <c r="X39" s="98">
        <f t="shared" si="2"/>
        <v>0.97499999999999998</v>
      </c>
    </row>
    <row r="40" spans="1:24" ht="26.25" customHeight="1" x14ac:dyDescent="0.3">
      <c r="A40" s="89" t="s">
        <v>124</v>
      </c>
      <c r="B40" s="62" t="s">
        <v>58</v>
      </c>
      <c r="C40" s="62"/>
      <c r="D40" s="62"/>
      <c r="E40" s="62"/>
      <c r="F40" s="62"/>
      <c r="G40" s="62"/>
      <c r="H40" s="62"/>
      <c r="I40" s="62">
        <v>1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</v>
      </c>
      <c r="V40" s="40">
        <f>U40*V27</f>
        <v>1</v>
      </c>
      <c r="W40" s="40">
        <v>20</v>
      </c>
      <c r="X40" s="98">
        <f t="shared" si="2"/>
        <v>20</v>
      </c>
    </row>
    <row r="41" spans="1:24" ht="26.25" customHeight="1" x14ac:dyDescent="0.3">
      <c r="A41" s="89"/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</v>
      </c>
      <c r="V41" s="40">
        <f>U41*V27/1000</f>
        <v>0</v>
      </c>
      <c r="W41" s="40">
        <v>134</v>
      </c>
      <c r="X41" s="47">
        <f t="shared" ref="X41:X55" si="7">V41*W41</f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7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7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7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7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4" customHeight="1" x14ac:dyDescent="0.3">
      <c r="A47" s="65"/>
      <c r="B47" s="40" t="s">
        <v>30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1"/>
        <v>0</v>
      </c>
      <c r="V47" s="40">
        <f>U47*V27/1000</f>
        <v>0</v>
      </c>
      <c r="W47" s="62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1" customHeight="1" x14ac:dyDescent="0.3">
      <c r="A56" s="66"/>
      <c r="B56" s="40" t="s">
        <v>30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>
        <f>PRODUCT(T47*T27/1000)</f>
        <v>0</v>
      </c>
      <c r="U56" s="40">
        <f t="shared" si="1"/>
        <v>0</v>
      </c>
      <c r="V56" s="40">
        <f>U56*V27/1000</f>
        <v>0</v>
      </c>
      <c r="W56" s="64"/>
      <c r="X56" s="98">
        <f>SUM(X29:X42)</f>
        <v>86.323999999999984</v>
      </c>
    </row>
    <row r="58" spans="1:24" s="43" customFormat="1" x14ac:dyDescent="0.3">
      <c r="A58" s="42" t="s">
        <v>31</v>
      </c>
      <c r="B58" s="42"/>
      <c r="C58" s="42"/>
      <c r="D58" s="42"/>
      <c r="E58" s="42"/>
      <c r="F58" s="42"/>
      <c r="G58" s="42"/>
      <c r="H58" s="42" t="s">
        <v>28</v>
      </c>
      <c r="I58" s="42"/>
      <c r="J58" s="42" t="s">
        <v>35</v>
      </c>
      <c r="K58" s="42"/>
      <c r="L58" s="42"/>
      <c r="M58" s="42"/>
      <c r="N58" s="42"/>
      <c r="O58" s="42" t="s">
        <v>36</v>
      </c>
      <c r="P58" s="42"/>
      <c r="Q58" s="42"/>
      <c r="R58" s="42" t="s">
        <v>37</v>
      </c>
      <c r="S58" s="42"/>
      <c r="T58" s="42"/>
      <c r="V58" s="42"/>
    </row>
    <row r="59" spans="1:24" x14ac:dyDescent="0.3">
      <c r="A59" s="16" t="s">
        <v>39</v>
      </c>
      <c r="B59" s="16"/>
      <c r="C59" s="16" t="s">
        <v>34</v>
      </c>
      <c r="D59" s="16"/>
      <c r="E59" s="16"/>
      <c r="F59" s="16"/>
      <c r="G59" s="16"/>
      <c r="H59" s="16" t="s">
        <v>39</v>
      </c>
      <c r="I59" s="16"/>
      <c r="J59" s="16"/>
      <c r="K59" s="16"/>
      <c r="L59" s="16" t="s">
        <v>34</v>
      </c>
      <c r="M59" s="16"/>
      <c r="N59" s="16"/>
      <c r="O59" s="16"/>
      <c r="P59" s="16"/>
      <c r="Q59" s="16"/>
      <c r="R59" s="16" t="s">
        <v>38</v>
      </c>
      <c r="S59" s="16"/>
      <c r="T59" s="16"/>
    </row>
    <row r="60" spans="1:24" s="43" customFormat="1" x14ac:dyDescent="0.3">
      <c r="A60" s="42" t="s">
        <v>32</v>
      </c>
      <c r="B60" s="42"/>
      <c r="C60" s="42"/>
      <c r="D60" s="42"/>
      <c r="E60" s="42"/>
      <c r="F60" s="42"/>
      <c r="G60" s="42"/>
      <c r="H60" s="42" t="s">
        <v>29</v>
      </c>
      <c r="I60" s="42"/>
      <c r="J60" s="42" t="s">
        <v>35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V60" s="42"/>
    </row>
    <row r="61" spans="1:24" x14ac:dyDescent="0.3">
      <c r="A61" s="16" t="s">
        <v>33</v>
      </c>
      <c r="B61" s="16"/>
      <c r="C61" s="16" t="s">
        <v>34</v>
      </c>
      <c r="D61" s="16"/>
      <c r="E61" s="16"/>
      <c r="F61" s="16"/>
      <c r="G61" s="16"/>
      <c r="H61" s="16" t="s">
        <v>33</v>
      </c>
      <c r="I61" s="16"/>
      <c r="J61" s="16"/>
      <c r="K61" s="16"/>
      <c r="L61" s="16" t="s">
        <v>34</v>
      </c>
      <c r="M61" s="16"/>
      <c r="N61" s="16"/>
      <c r="O61" s="16"/>
      <c r="P61" s="16"/>
      <c r="Q61" s="16"/>
      <c r="R61" s="16"/>
      <c r="S61" s="16"/>
      <c r="T61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G47" sqref="G47:G48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9" width="12.7109375" style="14" customWidth="1"/>
    <col min="10" max="10" width="24.140625" style="14" customWidth="1"/>
    <col min="11" max="11" width="12.42578125" style="14" customWidth="1"/>
    <col min="12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36.625999999999998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119</v>
      </c>
      <c r="E23" s="166" t="s">
        <v>86</v>
      </c>
      <c r="F23" s="166"/>
      <c r="G23" s="166" t="s">
        <v>93</v>
      </c>
      <c r="H23" s="166" t="s">
        <v>76</v>
      </c>
      <c r="I23" s="166" t="s">
        <v>77</v>
      </c>
      <c r="J23" s="164" t="s">
        <v>154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/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150</v>
      </c>
      <c r="E28" s="77">
        <v>10</v>
      </c>
      <c r="F28" s="77"/>
      <c r="G28" s="77">
        <v>200</v>
      </c>
      <c r="H28" s="77">
        <v>15</v>
      </c>
      <c r="I28" s="77">
        <v>15</v>
      </c>
      <c r="J28" s="77">
        <v>235</v>
      </c>
      <c r="K28" s="97">
        <v>235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94</v>
      </c>
      <c r="B29" s="62" t="s">
        <v>30</v>
      </c>
      <c r="C29" s="62"/>
      <c r="D29" s="62">
        <v>25</v>
      </c>
      <c r="E29" s="62"/>
      <c r="F29" s="62"/>
      <c r="G29" s="62"/>
      <c r="H29" s="62"/>
      <c r="I29" s="62"/>
      <c r="J29" s="62"/>
      <c r="K29" s="73"/>
      <c r="L29" s="62"/>
      <c r="M29" s="62"/>
      <c r="N29" s="62">
        <f>J29*W29/1000</f>
        <v>0</v>
      </c>
      <c r="O29" s="62"/>
      <c r="P29" s="62"/>
      <c r="Q29" s="62"/>
      <c r="R29" s="62"/>
      <c r="S29" s="62"/>
      <c r="T29" s="62"/>
      <c r="U29" s="62">
        <f>SUM(C29:T29)</f>
        <v>25</v>
      </c>
      <c r="V29" s="40">
        <f>U29*V27/1000</f>
        <v>2.5000000000000001E-2</v>
      </c>
      <c r="W29" s="40">
        <v>48</v>
      </c>
      <c r="X29" s="98">
        <f>V29*W29</f>
        <v>1.2000000000000002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4</v>
      </c>
      <c r="E30" s="64"/>
      <c r="F30" s="64"/>
      <c r="G30" s="64"/>
      <c r="H30" s="64"/>
      <c r="I30" s="64"/>
      <c r="J30" s="64"/>
      <c r="K30" s="73"/>
      <c r="L30" s="64"/>
      <c r="M30" s="64"/>
      <c r="N30" s="62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4</v>
      </c>
      <c r="V30" s="40">
        <f>U30*V27/1000</f>
        <v>4.0000000000000001E-3</v>
      </c>
      <c r="W30" s="41">
        <v>800</v>
      </c>
      <c r="X30" s="98">
        <f t="shared" ref="X30:X46" si="2">V30*W30</f>
        <v>3.2</v>
      </c>
    </row>
    <row r="31" spans="1:25" ht="20.25" customHeight="1" x14ac:dyDescent="0.3">
      <c r="A31" s="89" t="s">
        <v>86</v>
      </c>
      <c r="B31" s="62" t="s">
        <v>30</v>
      </c>
      <c r="C31" s="62"/>
      <c r="D31" s="62"/>
      <c r="E31" s="62">
        <v>10</v>
      </c>
      <c r="F31" s="62"/>
      <c r="G31" s="62"/>
      <c r="H31" s="62"/>
      <c r="I31" s="62"/>
      <c r="J31" s="62"/>
      <c r="K31" s="73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10</v>
      </c>
      <c r="V31" s="40">
        <f>U31*V27/1000</f>
        <v>0.01</v>
      </c>
      <c r="W31" s="40">
        <v>770</v>
      </c>
      <c r="X31" s="98">
        <f t="shared" si="2"/>
        <v>7.7</v>
      </c>
    </row>
    <row r="32" spans="1:25" ht="24" customHeight="1" x14ac:dyDescent="0.3">
      <c r="A32" s="89" t="s">
        <v>81</v>
      </c>
      <c r="B32" s="62" t="s">
        <v>30</v>
      </c>
      <c r="C32" s="64"/>
      <c r="D32" s="64"/>
      <c r="E32" s="64"/>
      <c r="F32" s="64"/>
      <c r="G32" s="64"/>
      <c r="H32" s="64"/>
      <c r="I32" s="64"/>
      <c r="J32" s="64"/>
      <c r="K32" s="73"/>
      <c r="L32" s="64"/>
      <c r="M32" s="64"/>
      <c r="N32" s="62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0</v>
      </c>
      <c r="V32" s="40">
        <f>U32*V27/1000</f>
        <v>0</v>
      </c>
      <c r="W32" s="41">
        <v>124</v>
      </c>
      <c r="X32" s="98">
        <f t="shared" si="2"/>
        <v>0</v>
      </c>
    </row>
    <row r="33" spans="1:24" ht="21" customHeight="1" x14ac:dyDescent="0.3">
      <c r="A33" s="89" t="s">
        <v>95</v>
      </c>
      <c r="B33" s="62" t="s">
        <v>30</v>
      </c>
      <c r="C33" s="62"/>
      <c r="D33" s="62"/>
      <c r="E33" s="62"/>
      <c r="F33" s="62"/>
      <c r="G33" s="62">
        <v>4</v>
      </c>
      <c r="H33" s="62"/>
      <c r="I33" s="62"/>
      <c r="J33" s="62"/>
      <c r="K33" s="73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4</v>
      </c>
      <c r="V33" s="40">
        <f>U33*V27/1000</f>
        <v>4.0000000000000001E-3</v>
      </c>
      <c r="W33" s="40">
        <v>300</v>
      </c>
      <c r="X33" s="98">
        <f t="shared" si="2"/>
        <v>1.2</v>
      </c>
    </row>
    <row r="34" spans="1:24" ht="18.75" customHeight="1" x14ac:dyDescent="0.3">
      <c r="A34" s="89" t="s">
        <v>84</v>
      </c>
      <c r="B34" s="62" t="s">
        <v>30</v>
      </c>
      <c r="C34" s="64"/>
      <c r="D34" s="64">
        <v>50</v>
      </c>
      <c r="E34" s="64"/>
      <c r="F34" s="64"/>
      <c r="G34" s="64">
        <v>100</v>
      </c>
      <c r="H34" s="64"/>
      <c r="I34" s="64"/>
      <c r="J34" s="64"/>
      <c r="K34" s="73"/>
      <c r="L34" s="64"/>
      <c r="M34" s="64"/>
      <c r="N34" s="62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150</v>
      </c>
      <c r="V34" s="40">
        <f>U34*V27/1000</f>
        <v>0.15</v>
      </c>
      <c r="W34" s="41">
        <v>93</v>
      </c>
      <c r="X34" s="98">
        <f t="shared" si="2"/>
        <v>13.95</v>
      </c>
    </row>
    <row r="35" spans="1:24" ht="21.75" customHeight="1" x14ac:dyDescent="0.3">
      <c r="A35" s="89" t="s">
        <v>76</v>
      </c>
      <c r="B35" s="62" t="s">
        <v>30</v>
      </c>
      <c r="C35" s="62"/>
      <c r="D35" s="62"/>
      <c r="E35" s="62"/>
      <c r="F35" s="62"/>
      <c r="G35" s="62"/>
      <c r="H35" s="62">
        <v>15</v>
      </c>
      <c r="I35" s="62"/>
      <c r="J35" s="62">
        <v>19</v>
      </c>
      <c r="K35" s="73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34</v>
      </c>
      <c r="V35" s="40">
        <f>U35*V27/1000</f>
        <v>3.4000000000000002E-2</v>
      </c>
      <c r="W35" s="40">
        <v>88</v>
      </c>
      <c r="X35" s="98">
        <f t="shared" si="2"/>
        <v>2.992</v>
      </c>
    </row>
    <row r="36" spans="1:24" ht="21.75" customHeight="1" x14ac:dyDescent="0.3">
      <c r="A36" s="89" t="s">
        <v>65</v>
      </c>
      <c r="B36" s="62" t="s">
        <v>30</v>
      </c>
      <c r="C36" s="64"/>
      <c r="D36" s="64"/>
      <c r="E36" s="64"/>
      <c r="F36" s="64"/>
      <c r="G36" s="64"/>
      <c r="H36" s="64"/>
      <c r="I36" s="64">
        <v>15</v>
      </c>
      <c r="J36" s="64"/>
      <c r="K36" s="73"/>
      <c r="L36" s="64"/>
      <c r="M36" s="64"/>
      <c r="N36" s="62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98">
        <f t="shared" si="2"/>
        <v>0.97499999999999998</v>
      </c>
    </row>
    <row r="37" spans="1:24" ht="21" customHeight="1" x14ac:dyDescent="0.3">
      <c r="A37" s="89" t="s">
        <v>72</v>
      </c>
      <c r="B37" s="62" t="s">
        <v>30</v>
      </c>
      <c r="C37" s="62"/>
      <c r="D37" s="62">
        <v>4</v>
      </c>
      <c r="E37" s="62"/>
      <c r="F37" s="62"/>
      <c r="G37" s="62">
        <v>10</v>
      </c>
      <c r="H37" s="62"/>
      <c r="I37" s="62"/>
      <c r="J37" s="62"/>
      <c r="K37" s="73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14</v>
      </c>
      <c r="V37" s="40">
        <f>U37*V27/1000</f>
        <v>1.4E-2</v>
      </c>
      <c r="W37" s="40">
        <v>64</v>
      </c>
      <c r="X37" s="98">
        <f t="shared" si="2"/>
        <v>0.89600000000000002</v>
      </c>
    </row>
    <row r="38" spans="1:24" ht="26.25" customHeight="1" x14ac:dyDescent="0.3">
      <c r="A38" s="89" t="s">
        <v>85</v>
      </c>
      <c r="B38" s="62" t="s">
        <v>30</v>
      </c>
      <c r="C38" s="64"/>
      <c r="D38" s="64">
        <v>0.5</v>
      </c>
      <c r="E38" s="64"/>
      <c r="F38" s="64"/>
      <c r="G38" s="64"/>
      <c r="H38" s="64"/>
      <c r="I38" s="64"/>
      <c r="J38" s="64"/>
      <c r="K38" s="73"/>
      <c r="L38" s="64"/>
      <c r="M38" s="64"/>
      <c r="N38" s="62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0.5</v>
      </c>
      <c r="V38" s="40">
        <f>U38*V27/1000</f>
        <v>5.0000000000000001E-4</v>
      </c>
      <c r="W38" s="41">
        <v>14</v>
      </c>
      <c r="X38" s="98">
        <f t="shared" si="2"/>
        <v>7.0000000000000001E-3</v>
      </c>
    </row>
    <row r="39" spans="1:24" ht="26.25" customHeight="1" x14ac:dyDescent="0.3">
      <c r="A39" s="89"/>
      <c r="B39" s="62" t="s">
        <v>58</v>
      </c>
      <c r="C39" s="62"/>
      <c r="D39" s="62"/>
      <c r="E39" s="62"/>
      <c r="F39" s="62"/>
      <c r="G39" s="62"/>
      <c r="H39" s="62"/>
      <c r="I39" s="62"/>
      <c r="J39" s="62"/>
      <c r="K39" s="73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0</v>
      </c>
      <c r="V39" s="40">
        <f>U39*V27</f>
        <v>0</v>
      </c>
      <c r="W39" s="40"/>
      <c r="X39" s="98">
        <f t="shared" si="2"/>
        <v>0</v>
      </c>
    </row>
    <row r="40" spans="1:24" ht="26.25" customHeight="1" x14ac:dyDescent="0.3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12</v>
      </c>
      <c r="K40" s="73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98">
        <f t="shared" si="2"/>
        <v>0.42</v>
      </c>
    </row>
    <row r="41" spans="1:24" ht="26.25" customHeight="1" x14ac:dyDescent="0.3">
      <c r="A41" s="89" t="s">
        <v>101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4</v>
      </c>
      <c r="K41" s="73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</v>
      </c>
      <c r="V41" s="40">
        <f>U41*V27/1000</f>
        <v>4.0000000000000001E-3</v>
      </c>
      <c r="W41" s="40">
        <v>135</v>
      </c>
      <c r="X41" s="98">
        <f t="shared" si="2"/>
        <v>0.54</v>
      </c>
    </row>
    <row r="42" spans="1:24" ht="26.25" customHeight="1" x14ac:dyDescent="0.3">
      <c r="A42" s="89" t="s">
        <v>127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73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0</v>
      </c>
      <c r="V42" s="40">
        <f>U42*V27/1000</f>
        <v>0</v>
      </c>
      <c r="W42" s="40">
        <v>1500</v>
      </c>
      <c r="X42" s="98">
        <f t="shared" si="2"/>
        <v>0</v>
      </c>
    </row>
    <row r="43" spans="1:24" ht="26.25" customHeight="1" x14ac:dyDescent="0.3">
      <c r="A43" s="89" t="s">
        <v>99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>
        <v>50</v>
      </c>
      <c r="K43" s="73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50</v>
      </c>
      <c r="V43" s="40">
        <f>U43*V27/1000</f>
        <v>0.05</v>
      </c>
      <c r="W43" s="40">
        <v>48</v>
      </c>
      <c r="X43" s="98">
        <f t="shared" si="2"/>
        <v>2.4000000000000004</v>
      </c>
    </row>
    <row r="44" spans="1:24" ht="26.25" customHeight="1" x14ac:dyDescent="0.3">
      <c r="A44" s="89" t="s">
        <v>141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>
        <v>15</v>
      </c>
      <c r="K44" s="73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15</v>
      </c>
      <c r="V44" s="40">
        <f>U44*V27/1000</f>
        <v>1.4999999999999999E-2</v>
      </c>
      <c r="W44" s="40">
        <v>50</v>
      </c>
      <c r="X44" s="98">
        <f t="shared" si="2"/>
        <v>0.75</v>
      </c>
    </row>
    <row r="45" spans="1:24" ht="26.25" customHeight="1" x14ac:dyDescent="0.3">
      <c r="A45" s="89" t="s">
        <v>71</v>
      </c>
      <c r="B45" s="62" t="s">
        <v>30</v>
      </c>
      <c r="C45" s="62"/>
      <c r="D45" s="62"/>
      <c r="E45" s="62"/>
      <c r="F45" s="62"/>
      <c r="G45" s="62"/>
      <c r="H45" s="62"/>
      <c r="I45" s="62"/>
      <c r="J45" s="62">
        <v>9</v>
      </c>
      <c r="K45" s="73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9</v>
      </c>
      <c r="V45" s="40">
        <f>U45*V27/1000</f>
        <v>8.9999999999999993E-3</v>
      </c>
      <c r="W45" s="40">
        <v>44</v>
      </c>
      <c r="X45" s="98">
        <f t="shared" si="2"/>
        <v>0.39599999999999996</v>
      </c>
    </row>
    <row r="46" spans="1:24" ht="26.25" customHeight="1" x14ac:dyDescent="0.3">
      <c r="A46" s="89"/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73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0</v>
      </c>
      <c r="V46" s="40">
        <f>U46*V27/1000</f>
        <v>0</v>
      </c>
      <c r="W46" s="40">
        <v>600</v>
      </c>
      <c r="X46" s="98">
        <f t="shared" si="2"/>
        <v>0</v>
      </c>
    </row>
    <row r="47" spans="1:24" ht="26.25" customHeight="1" x14ac:dyDescent="0.3">
      <c r="A47" s="89"/>
      <c r="B47" s="62" t="s">
        <v>30</v>
      </c>
      <c r="C47" s="62"/>
      <c r="D47" s="62"/>
      <c r="E47" s="62"/>
      <c r="F47" s="62"/>
      <c r="G47" s="62"/>
      <c r="H47" s="62"/>
      <c r="I47" s="62"/>
      <c r="J47" s="62"/>
      <c r="K47" s="64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40"/>
      <c r="X47" s="47">
        <f t="shared" ref="X47:X56" si="7">V47*W47</f>
        <v>0</v>
      </c>
    </row>
    <row r="48" spans="1:24" ht="24" customHeight="1" x14ac:dyDescent="0.3">
      <c r="A48" s="92"/>
      <c r="B48" s="62" t="s">
        <v>30</v>
      </c>
      <c r="C48" s="78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92"/>
      <c r="B49" s="62" t="s">
        <v>30</v>
      </c>
      <c r="C49" s="79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92"/>
      <c r="B50" s="62" t="s">
        <v>30</v>
      </c>
      <c r="C50" s="79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SUM(X29:X46)</f>
        <v>36.625999999999998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X61</f>
        <v>0</v>
      </c>
      <c r="G14" s="48">
        <f>X56</f>
        <v>87.652999999999992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139</v>
      </c>
      <c r="E23" s="164" t="s">
        <v>121</v>
      </c>
      <c r="F23" s="166"/>
      <c r="G23" s="166" t="s">
        <v>103</v>
      </c>
      <c r="H23" s="166" t="s">
        <v>104</v>
      </c>
      <c r="I23" s="166" t="s">
        <v>76</v>
      </c>
      <c r="J23" s="164"/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4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4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10</v>
      </c>
      <c r="F26" s="75"/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/>
      <c r="N26" s="75"/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/>
      <c r="G27" s="76">
        <f>E14</f>
        <v>1</v>
      </c>
      <c r="H27" s="76">
        <f>E14</f>
        <v>1</v>
      </c>
      <c r="I27" s="76">
        <f>E14</f>
        <v>1</v>
      </c>
      <c r="J27" s="76">
        <v>1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200</v>
      </c>
      <c r="E28" s="77">
        <v>200</v>
      </c>
      <c r="F28" s="77"/>
      <c r="G28" s="77">
        <v>200</v>
      </c>
      <c r="H28" s="77">
        <v>15</v>
      </c>
      <c r="I28" s="77">
        <v>15</v>
      </c>
      <c r="J28" s="77">
        <v>15</v>
      </c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57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57</v>
      </c>
      <c r="V29" s="40">
        <f>U29*V27/1000</f>
        <v>5.7000000000000002E-2</v>
      </c>
      <c r="W29" s="40">
        <v>112</v>
      </c>
      <c r="X29" s="98">
        <f>V29*W29</f>
        <v>6.3840000000000003</v>
      </c>
    </row>
    <row r="30" spans="1:25" ht="20.25" customHeight="1" x14ac:dyDescent="0.3">
      <c r="A30" s="89" t="s">
        <v>140</v>
      </c>
      <c r="B30" s="62" t="s">
        <v>30</v>
      </c>
      <c r="C30" s="62"/>
      <c r="D30" s="62">
        <v>98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>
        <f t="shared" ref="U30:U56" si="0">SUM(C30:T30)</f>
        <v>98</v>
      </c>
      <c r="V30" s="40">
        <f>U30*V27/1000</f>
        <v>9.8000000000000004E-2</v>
      </c>
      <c r="W30" s="40">
        <v>480</v>
      </c>
      <c r="X30" s="98">
        <f t="shared" ref="X30:X42" si="1">V30*W30</f>
        <v>47.04</v>
      </c>
    </row>
    <row r="31" spans="1:25" ht="24" customHeight="1" x14ac:dyDescent="0.3">
      <c r="A31" s="89" t="s">
        <v>101</v>
      </c>
      <c r="B31" s="62" t="s">
        <v>30</v>
      </c>
      <c r="C31" s="64"/>
      <c r="D31" s="64">
        <v>13</v>
      </c>
      <c r="E31" s="64"/>
      <c r="F31" s="64"/>
      <c r="G31" s="64"/>
      <c r="H31" s="64"/>
      <c r="I31" s="64"/>
      <c r="J31" s="64"/>
      <c r="K31" s="64"/>
      <c r="L31" s="64"/>
      <c r="M31" s="62"/>
      <c r="N31" s="62"/>
      <c r="O31" s="64"/>
      <c r="P31" s="64"/>
      <c r="Q31" s="64"/>
      <c r="R31" s="64"/>
      <c r="S31" s="64"/>
      <c r="T31" s="64">
        <f>PRODUCT(T30*U27/1000)</f>
        <v>0</v>
      </c>
      <c r="U31" s="62">
        <f t="shared" si="0"/>
        <v>13</v>
      </c>
      <c r="V31" s="40">
        <f>U31*V27/1000</f>
        <v>1.2999999999999999E-2</v>
      </c>
      <c r="W31" s="41">
        <v>135</v>
      </c>
      <c r="X31" s="98">
        <f t="shared" si="1"/>
        <v>1.7549999999999999</v>
      </c>
    </row>
    <row r="32" spans="1:25" ht="21" customHeight="1" x14ac:dyDescent="0.3">
      <c r="A32" s="89"/>
      <c r="B32" s="62" t="s">
        <v>58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>
        <f t="shared" si="0"/>
        <v>0</v>
      </c>
      <c r="V32" s="40">
        <f>U32*V27</f>
        <v>0</v>
      </c>
      <c r="W32" s="40">
        <v>22</v>
      </c>
      <c r="X32" s="98">
        <f t="shared" si="1"/>
        <v>0</v>
      </c>
    </row>
    <row r="33" spans="1:24" ht="18.75" customHeight="1" x14ac:dyDescent="0.3">
      <c r="A33" s="89" t="s">
        <v>70</v>
      </c>
      <c r="B33" s="62" t="s">
        <v>30</v>
      </c>
      <c r="C33" s="64"/>
      <c r="D33" s="64">
        <v>17</v>
      </c>
      <c r="E33" s="64"/>
      <c r="F33" s="64"/>
      <c r="G33" s="64"/>
      <c r="H33" s="64"/>
      <c r="I33" s="64"/>
      <c r="J33" s="64"/>
      <c r="K33" s="64"/>
      <c r="L33" s="64"/>
      <c r="M33" s="62"/>
      <c r="N33" s="62"/>
      <c r="O33" s="64"/>
      <c r="P33" s="64"/>
      <c r="Q33" s="64"/>
      <c r="R33" s="64"/>
      <c r="S33" s="64"/>
      <c r="T33" s="64">
        <f>PRODUCT(T32*U27/1000)</f>
        <v>0</v>
      </c>
      <c r="U33" s="62">
        <f t="shared" si="0"/>
        <v>17</v>
      </c>
      <c r="V33" s="40">
        <f>U33*V27/1000</f>
        <v>1.7000000000000001E-2</v>
      </c>
      <c r="W33" s="41">
        <v>35</v>
      </c>
      <c r="X33" s="98">
        <f t="shared" si="1"/>
        <v>0.59500000000000008</v>
      </c>
    </row>
    <row r="34" spans="1:24" ht="21.75" customHeight="1" x14ac:dyDescent="0.3">
      <c r="A34" s="89" t="s">
        <v>71</v>
      </c>
      <c r="B34" s="62" t="s">
        <v>30</v>
      </c>
      <c r="C34" s="62"/>
      <c r="D34" s="62">
        <v>15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>
        <f t="shared" si="0"/>
        <v>15</v>
      </c>
      <c r="V34" s="40">
        <f>U34*V27/1000</f>
        <v>1.4999999999999999E-2</v>
      </c>
      <c r="W34" s="40">
        <v>14</v>
      </c>
      <c r="X34" s="98">
        <f t="shared" si="1"/>
        <v>0.21</v>
      </c>
    </row>
    <row r="35" spans="1:24" ht="21.75" customHeight="1" x14ac:dyDescent="0.3">
      <c r="A35" s="89" t="s">
        <v>72</v>
      </c>
      <c r="B35" s="62" t="s">
        <v>30</v>
      </c>
      <c r="C35" s="64"/>
      <c r="D35" s="64"/>
      <c r="E35" s="64"/>
      <c r="F35" s="64"/>
      <c r="G35" s="64">
        <v>10</v>
      </c>
      <c r="H35" s="64"/>
      <c r="I35" s="64"/>
      <c r="J35" s="64"/>
      <c r="K35" s="64"/>
      <c r="L35" s="64"/>
      <c r="M35" s="62"/>
      <c r="N35" s="62"/>
      <c r="O35" s="64"/>
      <c r="P35" s="64"/>
      <c r="Q35" s="64"/>
      <c r="R35" s="64"/>
      <c r="S35" s="64"/>
      <c r="T35" s="64">
        <f>PRODUCT(T34*U27/1000)</f>
        <v>0</v>
      </c>
      <c r="U35" s="62">
        <f t="shared" si="0"/>
        <v>10</v>
      </c>
      <c r="V35" s="40">
        <f>U35*V27/1000</f>
        <v>0.01</v>
      </c>
      <c r="W35" s="41">
        <v>64</v>
      </c>
      <c r="X35" s="98">
        <f t="shared" si="1"/>
        <v>0.64</v>
      </c>
    </row>
    <row r="36" spans="1:24" ht="21" customHeight="1" x14ac:dyDescent="0.3">
      <c r="A36" s="89" t="s">
        <v>73</v>
      </c>
      <c r="B36" s="62" t="s">
        <v>30</v>
      </c>
      <c r="C36" s="62"/>
      <c r="D36" s="62">
        <v>3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>
        <f t="shared" si="0"/>
        <v>3</v>
      </c>
      <c r="V36" s="40">
        <f>U36*V27/1000</f>
        <v>3.0000000000000001E-3</v>
      </c>
      <c r="W36" s="40">
        <v>340</v>
      </c>
      <c r="X36" s="98">
        <f t="shared" si="1"/>
        <v>1.02</v>
      </c>
    </row>
    <row r="37" spans="1:24" ht="26.25" customHeight="1" x14ac:dyDescent="0.3">
      <c r="A37" s="89" t="s">
        <v>84</v>
      </c>
      <c r="B37" s="62" t="s">
        <v>30</v>
      </c>
      <c r="C37" s="64"/>
      <c r="D37" s="64"/>
      <c r="E37" s="64"/>
      <c r="F37" s="64"/>
      <c r="G37" s="64">
        <v>50</v>
      </c>
      <c r="H37" s="64"/>
      <c r="I37" s="64"/>
      <c r="J37" s="64"/>
      <c r="K37" s="64"/>
      <c r="L37" s="64"/>
      <c r="M37" s="62"/>
      <c r="N37" s="62"/>
      <c r="O37" s="64"/>
      <c r="P37" s="64"/>
      <c r="Q37" s="64"/>
      <c r="R37" s="64"/>
      <c r="S37" s="64"/>
      <c r="T37" s="64">
        <f>PRODUCT(T36*U27/1000)</f>
        <v>0</v>
      </c>
      <c r="U37" s="62">
        <f t="shared" si="0"/>
        <v>50</v>
      </c>
      <c r="V37" s="40">
        <f>U37*V27/1000</f>
        <v>0.05</v>
      </c>
      <c r="W37" s="41">
        <v>93</v>
      </c>
      <c r="X37" s="98">
        <f t="shared" si="1"/>
        <v>4.6500000000000004</v>
      </c>
    </row>
    <row r="38" spans="1:24" ht="26.25" customHeight="1" x14ac:dyDescent="0.3">
      <c r="A38" s="89" t="s">
        <v>74</v>
      </c>
      <c r="B38" s="62" t="s">
        <v>30</v>
      </c>
      <c r="C38" s="62"/>
      <c r="D38" s="62"/>
      <c r="E38" s="62"/>
      <c r="F38" s="62"/>
      <c r="G38" s="62">
        <v>1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>
        <f t="shared" si="0"/>
        <v>1</v>
      </c>
      <c r="V38" s="40">
        <f>U38*V27/1000</f>
        <v>1E-3</v>
      </c>
      <c r="W38" s="40">
        <v>1050</v>
      </c>
      <c r="X38" s="98">
        <f t="shared" si="1"/>
        <v>1.05</v>
      </c>
    </row>
    <row r="39" spans="1:24" ht="26.25" customHeight="1" x14ac:dyDescent="0.3">
      <c r="A39" s="89" t="s">
        <v>77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0"/>
        <v>15</v>
      </c>
      <c r="V39" s="40">
        <f>U39*V27/1000</f>
        <v>1.4999999999999999E-2</v>
      </c>
      <c r="W39" s="40">
        <v>65</v>
      </c>
      <c r="X39" s="98">
        <f t="shared" si="1"/>
        <v>0.97499999999999998</v>
      </c>
    </row>
    <row r="40" spans="1:24" ht="26.25" customHeight="1" x14ac:dyDescent="0.3">
      <c r="A40" s="89" t="s">
        <v>76</v>
      </c>
      <c r="B40" s="62" t="s">
        <v>30</v>
      </c>
      <c r="C40" s="62"/>
      <c r="D40" s="62"/>
      <c r="E40" s="62"/>
      <c r="F40" s="62"/>
      <c r="G40" s="62"/>
      <c r="H40" s="62"/>
      <c r="I40" s="62">
        <v>15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0"/>
        <v>15</v>
      </c>
      <c r="V40" s="40">
        <f>U40*V27/1000</f>
        <v>1.4999999999999999E-2</v>
      </c>
      <c r="W40" s="40">
        <v>88</v>
      </c>
      <c r="X40" s="98">
        <f t="shared" si="1"/>
        <v>1.3199999999999998</v>
      </c>
    </row>
    <row r="41" spans="1:24" ht="26.25" customHeight="1" x14ac:dyDescent="0.3">
      <c r="A41" s="89" t="s">
        <v>120</v>
      </c>
      <c r="B41" s="62" t="s">
        <v>58</v>
      </c>
      <c r="C41" s="62"/>
      <c r="D41" s="62"/>
      <c r="E41" s="62">
        <v>1</v>
      </c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0"/>
        <v>1</v>
      </c>
      <c r="V41" s="40">
        <f>U41*V27</f>
        <v>1</v>
      </c>
      <c r="W41" s="40">
        <v>22</v>
      </c>
      <c r="X41" s="98">
        <f t="shared" si="1"/>
        <v>22</v>
      </c>
    </row>
    <row r="42" spans="1:24" ht="26.25" customHeight="1" x14ac:dyDescent="0.3">
      <c r="A42" s="89" t="s">
        <v>85</v>
      </c>
      <c r="B42" s="62" t="s">
        <v>30</v>
      </c>
      <c r="C42" s="62"/>
      <c r="D42" s="62">
        <v>1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>SUM(C42:T42)</f>
        <v>1</v>
      </c>
      <c r="V42" s="40">
        <f>U42*V27/1000</f>
        <v>1E-3</v>
      </c>
      <c r="W42" s="40">
        <v>14</v>
      </c>
      <c r="X42" s="98">
        <f t="shared" si="1"/>
        <v>1.4E-2</v>
      </c>
    </row>
    <row r="43" spans="1:24" ht="26.25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95"/>
      <c r="W43" s="73"/>
      <c r="X43" s="73"/>
    </row>
    <row r="44" spans="1:24" ht="26.25" customHeight="1" x14ac:dyDescent="0.3">
      <c r="A44" s="89"/>
      <c r="B44" s="64" t="s">
        <v>30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>
        <f t="shared" si="0"/>
        <v>0</v>
      </c>
      <c r="V44" s="41">
        <f>U44*V27/1000</f>
        <v>0</v>
      </c>
      <c r="W44" s="41"/>
      <c r="X44" s="47">
        <f t="shared" ref="X44:X55" si="2">V44*W44</f>
        <v>0</v>
      </c>
    </row>
    <row r="45" spans="1:24" ht="26.25" customHeight="1" x14ac:dyDescent="0.3">
      <c r="A45" s="51"/>
      <c r="B45" s="41" t="s">
        <v>30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>
        <f t="shared" si="0"/>
        <v>0</v>
      </c>
      <c r="V45" s="41">
        <f>U45*V27/1000</f>
        <v>0</v>
      </c>
      <c r="W45" s="41"/>
      <c r="X45" s="47">
        <f t="shared" si="2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0"/>
        <v>0</v>
      </c>
      <c r="V46" s="40">
        <f>U46*V27/1000</f>
        <v>0</v>
      </c>
      <c r="W46" s="40"/>
      <c r="X46" s="47">
        <f t="shared" si="2"/>
        <v>0</v>
      </c>
    </row>
    <row r="47" spans="1:24" ht="24" customHeight="1" x14ac:dyDescent="0.3">
      <c r="A47" s="65"/>
      <c r="B47" s="40" t="s">
        <v>30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2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0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0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0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0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0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0"/>
        <v>0</v>
      </c>
      <c r="V55" s="40">
        <f>U55*V27/1000</f>
        <v>0</v>
      </c>
      <c r="W55" s="62"/>
      <c r="X55" s="47">
        <f t="shared" si="2"/>
        <v>0</v>
      </c>
    </row>
    <row r="56" spans="1:24" ht="21" customHeight="1" x14ac:dyDescent="0.3">
      <c r="A56" s="66"/>
      <c r="B56" s="40" t="s">
        <v>30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>
        <f>PRODUCT(T47*T27/1000)</f>
        <v>0</v>
      </c>
      <c r="U56" s="40">
        <f t="shared" si="0"/>
        <v>0</v>
      </c>
      <c r="V56" s="40">
        <f>U56*V27/1000</f>
        <v>0</v>
      </c>
      <c r="W56" s="64"/>
      <c r="X56" s="98">
        <f>SUM(X29:X44)</f>
        <v>87.652999999999992</v>
      </c>
    </row>
    <row r="58" spans="1:24" s="43" customFormat="1" x14ac:dyDescent="0.3">
      <c r="A58" s="42" t="s">
        <v>31</v>
      </c>
      <c r="B58" s="42"/>
      <c r="C58" s="42"/>
      <c r="D58" s="42"/>
      <c r="E58" s="42"/>
      <c r="F58" s="42"/>
      <c r="G58" s="42"/>
      <c r="H58" s="42" t="s">
        <v>28</v>
      </c>
      <c r="I58" s="42"/>
      <c r="J58" s="42" t="s">
        <v>35</v>
      </c>
      <c r="K58" s="42"/>
      <c r="L58" s="42"/>
      <c r="M58" s="42"/>
      <c r="N58" s="42"/>
      <c r="O58" s="42" t="s">
        <v>36</v>
      </c>
      <c r="P58" s="42"/>
      <c r="Q58" s="42"/>
      <c r="R58" s="42" t="s">
        <v>37</v>
      </c>
      <c r="S58" s="42"/>
      <c r="T58" s="42"/>
      <c r="V58" s="42"/>
    </row>
    <row r="59" spans="1:24" x14ac:dyDescent="0.3">
      <c r="A59" s="16" t="s">
        <v>39</v>
      </c>
      <c r="B59" s="16"/>
      <c r="C59" s="16" t="s">
        <v>34</v>
      </c>
      <c r="D59" s="16"/>
      <c r="E59" s="16"/>
      <c r="F59" s="16"/>
      <c r="G59" s="16"/>
      <c r="H59" s="16" t="s">
        <v>39</v>
      </c>
      <c r="I59" s="16"/>
      <c r="J59" s="16"/>
      <c r="K59" s="16"/>
      <c r="L59" s="16" t="s">
        <v>34</v>
      </c>
      <c r="M59" s="16"/>
      <c r="N59" s="16"/>
      <c r="O59" s="16"/>
      <c r="P59" s="16"/>
      <c r="Q59" s="16"/>
      <c r="R59" s="16" t="s">
        <v>38</v>
      </c>
      <c r="S59" s="16"/>
      <c r="T59" s="16"/>
    </row>
    <row r="60" spans="1:24" s="43" customFormat="1" x14ac:dyDescent="0.3">
      <c r="A60" s="42" t="s">
        <v>32</v>
      </c>
      <c r="B60" s="42"/>
      <c r="C60" s="42"/>
      <c r="D60" s="42"/>
      <c r="E60" s="42"/>
      <c r="F60" s="42"/>
      <c r="G60" s="42"/>
      <c r="H60" s="42" t="s">
        <v>29</v>
      </c>
      <c r="I60" s="42"/>
      <c r="J60" s="42" t="s">
        <v>35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V60" s="42"/>
    </row>
    <row r="61" spans="1:24" x14ac:dyDescent="0.3">
      <c r="A61" s="16" t="s">
        <v>33</v>
      </c>
      <c r="B61" s="16"/>
      <c r="C61" s="16" t="s">
        <v>34</v>
      </c>
      <c r="D61" s="16"/>
      <c r="E61" s="16"/>
      <c r="F61" s="16"/>
      <c r="G61" s="16"/>
      <c r="H61" s="16" t="s">
        <v>33</v>
      </c>
      <c r="I61" s="16"/>
      <c r="J61" s="16"/>
      <c r="K61" s="16"/>
      <c r="L61" s="16" t="s">
        <v>34</v>
      </c>
      <c r="M61" s="16"/>
      <c r="N61" s="16"/>
      <c r="O61" s="16"/>
      <c r="P61" s="16"/>
      <c r="Q61" s="16"/>
      <c r="R61" s="16"/>
      <c r="S61" s="16"/>
      <c r="T61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8.28515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X53</f>
        <v>0</v>
      </c>
      <c r="G14" s="48">
        <f>X48</f>
        <v>95.464200000000019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105</v>
      </c>
      <c r="E23" s="166" t="s">
        <v>106</v>
      </c>
      <c r="F23" s="166" t="s">
        <v>64</v>
      </c>
      <c r="G23" s="166" t="s">
        <v>65</v>
      </c>
      <c r="H23" s="166" t="s">
        <v>107</v>
      </c>
      <c r="I23" s="166" t="s">
        <v>108</v>
      </c>
      <c r="J23" s="164" t="s">
        <v>146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ht="15.75" thickBot="1" x14ac:dyDescent="0.3">
      <c r="A26" s="80">
        <v>1</v>
      </c>
      <c r="B26" s="80">
        <v>2</v>
      </c>
      <c r="C26" s="80">
        <v>3</v>
      </c>
      <c r="D26" s="80">
        <v>4</v>
      </c>
      <c r="E26" s="80">
        <v>5</v>
      </c>
      <c r="F26" s="80">
        <v>6</v>
      </c>
      <c r="G26" s="80">
        <v>7</v>
      </c>
      <c r="H26" s="80">
        <v>8</v>
      </c>
      <c r="I26" s="80">
        <v>9</v>
      </c>
      <c r="J26" s="80">
        <v>10</v>
      </c>
      <c r="K26" s="80">
        <v>11</v>
      </c>
      <c r="L26" s="80">
        <v>12</v>
      </c>
      <c r="M26" s="80">
        <v>13</v>
      </c>
      <c r="N26" s="80">
        <v>14</v>
      </c>
      <c r="O26" s="80">
        <v>15</v>
      </c>
      <c r="P26" s="80">
        <v>16</v>
      </c>
      <c r="Q26" s="80">
        <v>17</v>
      </c>
      <c r="R26" s="80">
        <v>18</v>
      </c>
      <c r="S26" s="80">
        <v>19</v>
      </c>
      <c r="T26" s="80">
        <v>20</v>
      </c>
      <c r="U26" s="80">
        <v>21</v>
      </c>
      <c r="V26" s="80">
        <v>22</v>
      </c>
      <c r="W26" s="80">
        <v>23</v>
      </c>
      <c r="X26" s="80">
        <v>24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v>1</v>
      </c>
      <c r="K27" s="76"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200</v>
      </c>
      <c r="E28" s="77">
        <v>200</v>
      </c>
      <c r="F28" s="77">
        <v>15</v>
      </c>
      <c r="G28" s="77">
        <v>15</v>
      </c>
      <c r="H28" s="77">
        <v>10</v>
      </c>
      <c r="I28" s="77">
        <v>100</v>
      </c>
      <c r="J28" s="77" t="s">
        <v>147</v>
      </c>
      <c r="K28" s="77">
        <v>200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15.6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15.6</v>
      </c>
      <c r="V29" s="40">
        <f>U29*V27/1000</f>
        <v>1.5599999999999999E-2</v>
      </c>
      <c r="W29" s="40">
        <v>112</v>
      </c>
      <c r="X29" s="98">
        <f>V29*W29</f>
        <v>1.7471999999999999</v>
      </c>
    </row>
    <row r="30" spans="1:25" ht="21" customHeight="1" x14ac:dyDescent="0.3">
      <c r="A30" s="89" t="s">
        <v>94</v>
      </c>
      <c r="B30" s="62" t="s">
        <v>30</v>
      </c>
      <c r="C30" s="64"/>
      <c r="D30" s="64">
        <v>20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48" si="1">SUM(C30:T30)</f>
        <v>20</v>
      </c>
      <c r="V30" s="40">
        <f>U30*V27/1000</f>
        <v>0.02</v>
      </c>
      <c r="W30" s="41">
        <v>48</v>
      </c>
      <c r="X30" s="98">
        <f t="shared" ref="X30:X43" si="2">V30*W30</f>
        <v>0.96</v>
      </c>
    </row>
    <row r="31" spans="1:25" ht="20.25" customHeight="1" x14ac:dyDescent="0.3">
      <c r="A31" s="89" t="s">
        <v>84</v>
      </c>
      <c r="B31" s="62" t="s">
        <v>30</v>
      </c>
      <c r="C31" s="62"/>
      <c r="D31" s="62">
        <v>101</v>
      </c>
      <c r="E31" s="62">
        <v>100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201</v>
      </c>
      <c r="V31" s="40">
        <f>U31*V27/1000</f>
        <v>0.20100000000000001</v>
      </c>
      <c r="W31" s="40">
        <v>93</v>
      </c>
      <c r="X31" s="98">
        <f t="shared" si="2"/>
        <v>18.693000000000001</v>
      </c>
    </row>
    <row r="32" spans="1:25" ht="24" customHeight="1" x14ac:dyDescent="0.3">
      <c r="A32" s="89" t="s">
        <v>72</v>
      </c>
      <c r="B32" s="62" t="s">
        <v>30</v>
      </c>
      <c r="C32" s="64"/>
      <c r="D32" s="64">
        <v>5</v>
      </c>
      <c r="E32" s="64">
        <v>10</v>
      </c>
      <c r="F32" s="64"/>
      <c r="G32" s="64"/>
      <c r="H32" s="64"/>
      <c r="I32" s="64"/>
      <c r="J32" s="64">
        <v>5</v>
      </c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20</v>
      </c>
      <c r="V32" s="40">
        <f>U32*V27/1000</f>
        <v>0.02</v>
      </c>
      <c r="W32" s="41">
        <v>64</v>
      </c>
      <c r="X32" s="98">
        <f t="shared" si="2"/>
        <v>1.28</v>
      </c>
    </row>
    <row r="33" spans="1:24" ht="21" customHeight="1" x14ac:dyDescent="0.3">
      <c r="A33" s="89" t="s">
        <v>67</v>
      </c>
      <c r="B33" s="62" t="s">
        <v>30</v>
      </c>
      <c r="C33" s="62"/>
      <c r="D33" s="62">
        <v>5</v>
      </c>
      <c r="E33" s="62"/>
      <c r="F33" s="62"/>
      <c r="G33" s="62"/>
      <c r="H33" s="62"/>
      <c r="I33" s="62"/>
      <c r="J33" s="62">
        <v>3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8</v>
      </c>
      <c r="V33" s="40">
        <f>U33*V27/1000</f>
        <v>8.0000000000000002E-3</v>
      </c>
      <c r="W33" s="40">
        <v>800</v>
      </c>
      <c r="X33" s="98">
        <f t="shared" si="2"/>
        <v>6.4</v>
      </c>
    </row>
    <row r="34" spans="1:24" ht="18.75" customHeight="1" x14ac:dyDescent="0.3">
      <c r="A34" s="89" t="s">
        <v>95</v>
      </c>
      <c r="B34" s="62" t="s">
        <v>30</v>
      </c>
      <c r="C34" s="64"/>
      <c r="D34" s="64"/>
      <c r="E34" s="64">
        <v>4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4</v>
      </c>
      <c r="V34" s="40">
        <f>U34*V27/1000</f>
        <v>4.0000000000000001E-3</v>
      </c>
      <c r="W34" s="41">
        <v>300</v>
      </c>
      <c r="X34" s="98">
        <f t="shared" si="2"/>
        <v>1.2</v>
      </c>
    </row>
    <row r="35" spans="1:24" ht="21.75" customHeight="1" x14ac:dyDescent="0.3">
      <c r="A35" s="89" t="s">
        <v>76</v>
      </c>
      <c r="B35" s="62" t="s">
        <v>30</v>
      </c>
      <c r="C35" s="62"/>
      <c r="D35" s="62"/>
      <c r="E35" s="62"/>
      <c r="F35" s="62">
        <v>15</v>
      </c>
      <c r="G35" s="62"/>
      <c r="H35" s="62"/>
      <c r="I35" s="62"/>
      <c r="J35" s="62">
        <v>3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18</v>
      </c>
      <c r="V35" s="40">
        <f>U35*V27/1000</f>
        <v>1.7999999999999999E-2</v>
      </c>
      <c r="W35" s="40">
        <v>88</v>
      </c>
      <c r="X35" s="98">
        <f t="shared" si="2"/>
        <v>1.5839999999999999</v>
      </c>
    </row>
    <row r="36" spans="1:24" ht="21.75" customHeight="1" x14ac:dyDescent="0.3">
      <c r="A36" s="89" t="s">
        <v>65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98">
        <f t="shared" si="2"/>
        <v>0.97499999999999998</v>
      </c>
    </row>
    <row r="37" spans="1:24" ht="21" customHeight="1" x14ac:dyDescent="0.3">
      <c r="A37" s="89" t="s">
        <v>86</v>
      </c>
      <c r="B37" s="62" t="s">
        <v>30</v>
      </c>
      <c r="C37" s="62"/>
      <c r="D37" s="62"/>
      <c r="E37" s="62"/>
      <c r="F37" s="62"/>
      <c r="G37" s="62"/>
      <c r="H37" s="62">
        <v>10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10</v>
      </c>
      <c r="V37" s="40">
        <f>U37*V27/1000</f>
        <v>0.01</v>
      </c>
      <c r="W37" s="40">
        <v>770</v>
      </c>
      <c r="X37" s="98">
        <f t="shared" si="2"/>
        <v>7.7</v>
      </c>
    </row>
    <row r="38" spans="1:24" ht="26.25" customHeight="1" x14ac:dyDescent="0.3">
      <c r="A38" s="89" t="s">
        <v>109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21</v>
      </c>
      <c r="X38" s="98">
        <f t="shared" si="2"/>
        <v>21</v>
      </c>
    </row>
    <row r="39" spans="1:24" ht="24" customHeight="1" x14ac:dyDescent="0.3">
      <c r="A39" s="91" t="s">
        <v>89</v>
      </c>
      <c r="B39" s="62" t="s">
        <v>30</v>
      </c>
      <c r="C39" s="78"/>
      <c r="D39" s="62"/>
      <c r="E39" s="62"/>
      <c r="F39" s="62"/>
      <c r="G39" s="62"/>
      <c r="H39" s="62"/>
      <c r="I39" s="62"/>
      <c r="J39" s="62">
        <v>69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69</v>
      </c>
      <c r="V39" s="40">
        <f>U39*V27/1000</f>
        <v>6.9000000000000006E-2</v>
      </c>
      <c r="W39" s="62">
        <v>410</v>
      </c>
      <c r="X39" s="98">
        <f t="shared" si="2"/>
        <v>28.290000000000003</v>
      </c>
    </row>
    <row r="40" spans="1:24" ht="24" customHeight="1" x14ac:dyDescent="0.3">
      <c r="A40" s="91" t="s">
        <v>90</v>
      </c>
      <c r="B40" s="62" t="s">
        <v>30</v>
      </c>
      <c r="C40" s="79"/>
      <c r="D40" s="62"/>
      <c r="E40" s="62"/>
      <c r="F40" s="62"/>
      <c r="G40" s="62"/>
      <c r="H40" s="62"/>
      <c r="I40" s="62"/>
      <c r="J40" s="62">
        <v>5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5</v>
      </c>
      <c r="V40" s="40">
        <f>U40*V27/1000</f>
        <v>5.0000000000000001E-3</v>
      </c>
      <c r="W40" s="62">
        <v>52</v>
      </c>
      <c r="X40" s="98">
        <f t="shared" si="2"/>
        <v>0.26</v>
      </c>
    </row>
    <row r="41" spans="1:24" ht="24" customHeight="1" x14ac:dyDescent="0.3">
      <c r="A41" s="91" t="s">
        <v>132</v>
      </c>
      <c r="B41" s="62" t="s">
        <v>58</v>
      </c>
      <c r="C41" s="79"/>
      <c r="D41" s="62"/>
      <c r="E41" s="62"/>
      <c r="F41" s="62"/>
      <c r="G41" s="62"/>
      <c r="H41" s="62"/>
      <c r="I41" s="62"/>
      <c r="J41" s="62">
        <v>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</v>
      </c>
      <c r="V41" s="40">
        <f>U41*V27/40</f>
        <v>0.05</v>
      </c>
      <c r="W41" s="62">
        <v>10</v>
      </c>
      <c r="X41" s="98">
        <f t="shared" si="2"/>
        <v>0.5</v>
      </c>
    </row>
    <row r="42" spans="1:24" ht="24" customHeight="1" x14ac:dyDescent="0.3">
      <c r="A42" s="91" t="s">
        <v>148</v>
      </c>
      <c r="B42" s="62" t="s">
        <v>30</v>
      </c>
      <c r="C42" s="79"/>
      <c r="D42" s="62"/>
      <c r="E42" s="62"/>
      <c r="F42" s="62"/>
      <c r="G42" s="62"/>
      <c r="H42" s="62"/>
      <c r="I42" s="62"/>
      <c r="J42" s="62">
        <v>15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15</v>
      </c>
      <c r="V42" s="40">
        <f>U42*V27/1000</f>
        <v>1.4999999999999999E-2</v>
      </c>
      <c r="W42" s="62">
        <v>325</v>
      </c>
      <c r="X42" s="98">
        <f t="shared" si="2"/>
        <v>4.875</v>
      </c>
    </row>
    <row r="43" spans="1:24" ht="24" customHeight="1" x14ac:dyDescent="0.3">
      <c r="A43" s="91"/>
      <c r="B43" s="62" t="s">
        <v>30</v>
      </c>
      <c r="C43" s="79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0</v>
      </c>
      <c r="V43" s="40">
        <f>U43*V27</f>
        <v>0</v>
      </c>
      <c r="W43" s="62">
        <v>22</v>
      </c>
      <c r="X43" s="98">
        <f t="shared" si="2"/>
        <v>0</v>
      </c>
    </row>
    <row r="44" spans="1:24" ht="24" customHeight="1" x14ac:dyDescent="0.3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1"/>
        <v>0</v>
      </c>
      <c r="V44" s="40">
        <f>U44*V27/1000</f>
        <v>0</v>
      </c>
      <c r="W44" s="62"/>
      <c r="X44" s="47">
        <f t="shared" ref="X44:X47" si="7">V44*W44</f>
        <v>0</v>
      </c>
    </row>
    <row r="45" spans="1:24" ht="24" customHeight="1" x14ac:dyDescent="0.3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1"/>
        <v>0</v>
      </c>
      <c r="V45" s="40">
        <f>U45*V27/1000</f>
        <v>0</v>
      </c>
      <c r="W45" s="62"/>
      <c r="X45" s="47">
        <f t="shared" si="7"/>
        <v>0</v>
      </c>
    </row>
    <row r="46" spans="1:24" ht="24" customHeight="1" x14ac:dyDescent="0.3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1"/>
        <v>0</v>
      </c>
      <c r="V46" s="40">
        <f>U46*V27/1000</f>
        <v>0</v>
      </c>
      <c r="W46" s="62"/>
      <c r="X46" s="47">
        <f t="shared" si="7"/>
        <v>0</v>
      </c>
    </row>
    <row r="47" spans="1:24" ht="24" customHeight="1" x14ac:dyDescent="0.3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1"/>
        <v>0</v>
      </c>
      <c r="V47" s="40">
        <f>U47*V27/1000</f>
        <v>0</v>
      </c>
      <c r="W47" s="62"/>
      <c r="X47" s="47">
        <f t="shared" si="7"/>
        <v>0</v>
      </c>
    </row>
    <row r="48" spans="1:24" ht="21" customHeight="1" x14ac:dyDescent="0.3">
      <c r="A48" s="66"/>
      <c r="B48" s="40" t="s">
        <v>30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>
        <f>PRODUCT(T39*T27/1000)</f>
        <v>0</v>
      </c>
      <c r="U48" s="40">
        <f t="shared" si="1"/>
        <v>0</v>
      </c>
      <c r="V48" s="40">
        <f>U48*V27/1000</f>
        <v>0</v>
      </c>
      <c r="W48" s="64"/>
      <c r="X48" s="98">
        <f>SUM(X29:X43)</f>
        <v>95.464200000000019</v>
      </c>
    </row>
    <row r="50" spans="1:22" s="43" customFormat="1" x14ac:dyDescent="0.3">
      <c r="A50" s="42" t="s">
        <v>31</v>
      </c>
      <c r="B50" s="42"/>
      <c r="C50" s="42"/>
      <c r="D50" s="42"/>
      <c r="E50" s="42"/>
      <c r="F50" s="42"/>
      <c r="G50" s="42"/>
      <c r="H50" s="42" t="s">
        <v>28</v>
      </c>
      <c r="I50" s="42"/>
      <c r="J50" s="42" t="s">
        <v>35</v>
      </c>
      <c r="K50" s="42"/>
      <c r="L50" s="42"/>
      <c r="M50" s="42"/>
      <c r="N50" s="42"/>
      <c r="O50" s="42" t="s">
        <v>36</v>
      </c>
      <c r="P50" s="42"/>
      <c r="Q50" s="42"/>
      <c r="R50" s="42" t="s">
        <v>37</v>
      </c>
      <c r="S50" s="42"/>
      <c r="T50" s="42"/>
      <c r="V50" s="42"/>
    </row>
    <row r="51" spans="1:22" x14ac:dyDescent="0.3">
      <c r="A51" s="16" t="s">
        <v>39</v>
      </c>
      <c r="B51" s="16"/>
      <c r="C51" s="16" t="s">
        <v>34</v>
      </c>
      <c r="D51" s="16"/>
      <c r="E51" s="16"/>
      <c r="F51" s="16"/>
      <c r="G51" s="16"/>
      <c r="H51" s="16" t="s">
        <v>39</v>
      </c>
      <c r="I51" s="16"/>
      <c r="J51" s="16"/>
      <c r="K51" s="16"/>
      <c r="L51" s="16" t="s">
        <v>34</v>
      </c>
      <c r="M51" s="16"/>
      <c r="N51" s="16"/>
      <c r="O51" s="16"/>
      <c r="P51" s="16"/>
      <c r="Q51" s="16"/>
      <c r="R51" s="16" t="s">
        <v>38</v>
      </c>
      <c r="S51" s="16"/>
      <c r="T51" s="16"/>
    </row>
    <row r="52" spans="1:22" s="43" customFormat="1" x14ac:dyDescent="0.3">
      <c r="A52" s="42" t="s">
        <v>32</v>
      </c>
      <c r="B52" s="42"/>
      <c r="C52" s="42"/>
      <c r="D52" s="42"/>
      <c r="E52" s="42"/>
      <c r="F52" s="42"/>
      <c r="G52" s="42"/>
      <c r="H52" s="42" t="s">
        <v>29</v>
      </c>
      <c r="I52" s="42"/>
      <c r="J52" s="42" t="s">
        <v>35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V52" s="42"/>
    </row>
    <row r="53" spans="1:22" x14ac:dyDescent="0.3">
      <c r="A53" s="16" t="s">
        <v>33</v>
      </c>
      <c r="B53" s="16"/>
      <c r="C53" s="16" t="s">
        <v>34</v>
      </c>
      <c r="D53" s="16"/>
      <c r="E53" s="16"/>
      <c r="F53" s="16"/>
      <c r="G53" s="16"/>
      <c r="H53" s="16" t="s">
        <v>33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/>
      <c r="S53" s="16"/>
      <c r="T53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69.452999999999989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11" t="s">
        <v>8</v>
      </c>
      <c r="B20" s="111"/>
      <c r="C20" s="112" t="s">
        <v>9</v>
      </c>
      <c r="D20" s="111" t="s">
        <v>10</v>
      </c>
      <c r="E20" s="111"/>
      <c r="F20" s="111"/>
      <c r="G20" s="111"/>
      <c r="H20" s="111"/>
      <c r="I20" s="113"/>
      <c r="J20" s="113"/>
      <c r="K20" s="113"/>
      <c r="L20" s="113"/>
      <c r="M20" s="113"/>
      <c r="N20" s="113"/>
      <c r="O20" s="113"/>
      <c r="P20" s="111"/>
      <c r="Q20" s="114"/>
      <c r="R20" s="114"/>
      <c r="S20" s="111"/>
      <c r="T20" s="111"/>
      <c r="U20" s="111"/>
      <c r="V20" s="115" t="s">
        <v>27</v>
      </c>
      <c r="W20" s="116"/>
      <c r="X20" s="119" t="s">
        <v>11</v>
      </c>
      <c r="Y20" s="1"/>
    </row>
    <row r="21" spans="1:25" ht="15" x14ac:dyDescent="0.25">
      <c r="A21" s="120" t="s">
        <v>12</v>
      </c>
      <c r="B21" s="120" t="s">
        <v>13</v>
      </c>
      <c r="C21" s="112"/>
      <c r="D21" s="120" t="s">
        <v>14</v>
      </c>
      <c r="E21" s="120"/>
      <c r="F21" s="120"/>
      <c r="G21" s="120"/>
      <c r="H21" s="120"/>
      <c r="I21" s="120"/>
      <c r="J21" s="120"/>
      <c r="K21" s="120"/>
      <c r="L21" s="121" t="s">
        <v>26</v>
      </c>
      <c r="M21" s="122"/>
      <c r="N21" s="122"/>
      <c r="O21" s="122"/>
      <c r="P21" s="122"/>
      <c r="Q21" s="122"/>
      <c r="R21" s="123"/>
      <c r="S21" s="122" t="s">
        <v>25</v>
      </c>
      <c r="T21" s="112"/>
      <c r="U21" s="112"/>
      <c r="V21" s="117"/>
      <c r="W21" s="118"/>
      <c r="X21" s="119"/>
      <c r="Y21" s="1"/>
    </row>
    <row r="22" spans="1:25" ht="26.25" customHeight="1" x14ac:dyDescent="0.25">
      <c r="A22" s="120"/>
      <c r="B22" s="120"/>
      <c r="C22" s="112"/>
      <c r="D22" s="120"/>
      <c r="E22" s="120"/>
      <c r="F22" s="120"/>
      <c r="G22" s="120"/>
      <c r="H22" s="120"/>
      <c r="I22" s="120"/>
      <c r="J22" s="120"/>
      <c r="K22" s="120"/>
      <c r="L22" s="124"/>
      <c r="M22" s="125"/>
      <c r="N22" s="125"/>
      <c r="O22" s="125"/>
      <c r="P22" s="125"/>
      <c r="Q22" s="125"/>
      <c r="R22" s="126"/>
      <c r="S22" s="125"/>
      <c r="T22" s="112"/>
      <c r="U22" s="112"/>
      <c r="V22" s="127" t="s">
        <v>15</v>
      </c>
      <c r="W22" s="127"/>
      <c r="X22" s="127"/>
      <c r="Y22" s="1"/>
    </row>
    <row r="23" spans="1:25" ht="15" customHeight="1" x14ac:dyDescent="0.25">
      <c r="A23" s="120"/>
      <c r="B23" s="120"/>
      <c r="C23" s="112"/>
      <c r="D23" s="108" t="s">
        <v>98</v>
      </c>
      <c r="E23" s="108" t="s">
        <v>96</v>
      </c>
      <c r="F23" s="108" t="s">
        <v>97</v>
      </c>
      <c r="G23" s="108" t="s">
        <v>149</v>
      </c>
      <c r="H23" s="166" t="s">
        <v>76</v>
      </c>
      <c r="I23" s="166" t="s">
        <v>77</v>
      </c>
      <c r="J23" s="164" t="s">
        <v>128</v>
      </c>
      <c r="K23" s="164"/>
      <c r="L23" s="166"/>
      <c r="M23" s="108"/>
      <c r="N23" s="105"/>
      <c r="O23" s="105"/>
      <c r="P23" s="105"/>
      <c r="Q23" s="104"/>
      <c r="R23" s="104"/>
      <c r="S23" s="106"/>
      <c r="T23" s="106"/>
      <c r="U23" s="106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20"/>
      <c r="B24" s="120"/>
      <c r="C24" s="112"/>
      <c r="D24" s="109"/>
      <c r="E24" s="109"/>
      <c r="F24" s="109"/>
      <c r="G24" s="109"/>
      <c r="H24" s="167"/>
      <c r="I24" s="167"/>
      <c r="J24" s="164"/>
      <c r="K24" s="164"/>
      <c r="L24" s="167"/>
      <c r="M24" s="109"/>
      <c r="N24" s="105"/>
      <c r="O24" s="105"/>
      <c r="P24" s="105"/>
      <c r="Q24" s="105"/>
      <c r="R24" s="105"/>
      <c r="S24" s="106"/>
      <c r="T24" s="106"/>
      <c r="U24" s="106"/>
      <c r="V24" s="107"/>
      <c r="W24" s="103"/>
      <c r="X24" s="103"/>
      <c r="Y24" s="1"/>
    </row>
    <row r="25" spans="1:25" ht="89.25" customHeight="1" x14ac:dyDescent="0.25">
      <c r="A25" s="120"/>
      <c r="B25" s="120"/>
      <c r="C25" s="112"/>
      <c r="D25" s="104"/>
      <c r="E25" s="104"/>
      <c r="F25" s="104"/>
      <c r="G25" s="104"/>
      <c r="H25" s="163"/>
      <c r="I25" s="163"/>
      <c r="J25" s="164"/>
      <c r="K25" s="164"/>
      <c r="L25" s="163"/>
      <c r="M25" s="104"/>
      <c r="N25" s="105"/>
      <c r="O25" s="105"/>
      <c r="P25" s="105"/>
      <c r="Q25" s="105"/>
      <c r="R25" s="105"/>
      <c r="S25" s="106"/>
      <c r="T25" s="106"/>
      <c r="U25" s="106"/>
      <c r="V25" s="107"/>
      <c r="W25" s="103"/>
      <c r="X25" s="103"/>
      <c r="Y25" s="1"/>
    </row>
    <row r="26" spans="1:25" ht="21" thickBot="1" x14ac:dyDescent="0.3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3">
        <v>8</v>
      </c>
      <c r="I26" s="93">
        <v>9</v>
      </c>
      <c r="J26" s="93">
        <v>10</v>
      </c>
      <c r="K26" s="93">
        <v>11</v>
      </c>
      <c r="L26" s="93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3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94">
        <f>E14</f>
        <v>1</v>
      </c>
      <c r="I27" s="94">
        <f>E14</f>
        <v>1</v>
      </c>
      <c r="J27" s="94">
        <f>E14</f>
        <v>1</v>
      </c>
      <c r="K27" s="94"/>
      <c r="L27" s="94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 x14ac:dyDescent="0.3">
      <c r="A28" s="45" t="s">
        <v>20</v>
      </c>
      <c r="B28" s="12" t="s">
        <v>30</v>
      </c>
      <c r="C28" s="13"/>
      <c r="D28" s="19">
        <v>170</v>
      </c>
      <c r="E28" s="19">
        <v>60</v>
      </c>
      <c r="F28" s="19">
        <v>40</v>
      </c>
      <c r="G28" s="19">
        <v>200</v>
      </c>
      <c r="H28" s="87">
        <v>15</v>
      </c>
      <c r="I28" s="87">
        <v>15</v>
      </c>
      <c r="J28" s="87">
        <v>60</v>
      </c>
      <c r="K28" s="87"/>
      <c r="L28" s="87">
        <v>100</v>
      </c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52" t="s">
        <v>99</v>
      </c>
      <c r="B29" s="40" t="s">
        <v>30</v>
      </c>
      <c r="C29" s="40"/>
      <c r="D29" s="40">
        <v>182.75</v>
      </c>
      <c r="E29" s="40"/>
      <c r="F29" s="40"/>
      <c r="G29" s="40"/>
      <c r="H29" s="62"/>
      <c r="I29" s="62"/>
      <c r="J29" s="62"/>
      <c r="K29" s="62"/>
      <c r="L29" s="62"/>
      <c r="M29" s="40"/>
      <c r="N29" s="40"/>
      <c r="O29" s="40"/>
      <c r="P29" s="40"/>
      <c r="Q29" s="40"/>
      <c r="R29" s="40"/>
      <c r="S29" s="40"/>
      <c r="T29" s="40"/>
      <c r="U29" s="40">
        <f>SUM(D29:M29)</f>
        <v>182.75</v>
      </c>
      <c r="V29" s="40">
        <f>U29*V27/1000</f>
        <v>0.18275</v>
      </c>
      <c r="W29" s="40">
        <v>48</v>
      </c>
      <c r="X29" s="98">
        <f>V29*W29</f>
        <v>8.7720000000000002</v>
      </c>
    </row>
    <row r="30" spans="1:25" ht="21" customHeight="1" x14ac:dyDescent="0.3">
      <c r="A30" s="51" t="s">
        <v>84</v>
      </c>
      <c r="B30" s="40" t="s">
        <v>30</v>
      </c>
      <c r="C30" s="41"/>
      <c r="D30" s="41">
        <v>27</v>
      </c>
      <c r="E30" s="41"/>
      <c r="F30" s="41"/>
      <c r="G30" s="41"/>
      <c r="H30" s="64"/>
      <c r="I30" s="64"/>
      <c r="J30" s="64"/>
      <c r="K30" s="64"/>
      <c r="L30" s="64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42" si="1">SUM(D30:M30)</f>
        <v>27</v>
      </c>
      <c r="V30" s="40">
        <f>U30*V27/1000</f>
        <v>2.7E-2</v>
      </c>
      <c r="W30" s="41">
        <v>93</v>
      </c>
      <c r="X30" s="98">
        <f t="shared" ref="X30:X42" si="2">V30*W30</f>
        <v>2.5110000000000001</v>
      </c>
    </row>
    <row r="31" spans="1:25" ht="20.25" customHeight="1" x14ac:dyDescent="0.3">
      <c r="A31" s="51" t="s">
        <v>67</v>
      </c>
      <c r="B31" s="40" t="s">
        <v>30</v>
      </c>
      <c r="C31" s="40"/>
      <c r="D31" s="40">
        <v>6</v>
      </c>
      <c r="E31" s="40"/>
      <c r="F31" s="40">
        <v>3</v>
      </c>
      <c r="G31" s="40"/>
      <c r="H31" s="62"/>
      <c r="I31" s="62"/>
      <c r="J31" s="62"/>
      <c r="K31" s="62"/>
      <c r="L31" s="62"/>
      <c r="M31" s="40"/>
      <c r="N31" s="40"/>
      <c r="O31" s="40"/>
      <c r="P31" s="40"/>
      <c r="Q31" s="40"/>
      <c r="R31" s="40"/>
      <c r="S31" s="40"/>
      <c r="T31" s="40"/>
      <c r="U31" s="40">
        <f t="shared" si="1"/>
        <v>9</v>
      </c>
      <c r="V31" s="40">
        <f>U31*V27/1000</f>
        <v>8.9999999999999993E-3</v>
      </c>
      <c r="W31" s="40">
        <v>800</v>
      </c>
      <c r="X31" s="98">
        <f t="shared" si="2"/>
        <v>7.1999999999999993</v>
      </c>
    </row>
    <row r="32" spans="1:25" ht="24" customHeight="1" x14ac:dyDescent="0.3">
      <c r="A32" s="51" t="s">
        <v>100</v>
      </c>
      <c r="B32" s="40" t="s">
        <v>30</v>
      </c>
      <c r="C32" s="41"/>
      <c r="D32" s="41"/>
      <c r="E32" s="41">
        <v>76</v>
      </c>
      <c r="F32" s="41"/>
      <c r="G32" s="41"/>
      <c r="H32" s="64"/>
      <c r="I32" s="64"/>
      <c r="J32" s="64"/>
      <c r="K32" s="64"/>
      <c r="L32" s="64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76</v>
      </c>
      <c r="V32" s="40">
        <f>U32*V27/1000</f>
        <v>7.5999999999999998E-2</v>
      </c>
      <c r="W32" s="41">
        <v>440</v>
      </c>
      <c r="X32" s="98">
        <f t="shared" si="2"/>
        <v>33.44</v>
      </c>
    </row>
    <row r="33" spans="1:24" ht="21" customHeight="1" x14ac:dyDescent="0.3">
      <c r="A33" s="51" t="s">
        <v>101</v>
      </c>
      <c r="B33" s="40" t="s">
        <v>30</v>
      </c>
      <c r="C33" s="40"/>
      <c r="D33" s="40"/>
      <c r="E33" s="40">
        <v>3</v>
      </c>
      <c r="F33" s="40"/>
      <c r="G33" s="40"/>
      <c r="H33" s="62"/>
      <c r="I33" s="62"/>
      <c r="J33" s="62">
        <v>3</v>
      </c>
      <c r="K33" s="62"/>
      <c r="L33" s="62"/>
      <c r="M33" s="40"/>
      <c r="N33" s="40"/>
      <c r="O33" s="40"/>
      <c r="P33" s="40"/>
      <c r="Q33" s="40"/>
      <c r="R33" s="40"/>
      <c r="S33" s="40"/>
      <c r="T33" s="40"/>
      <c r="U33" s="40">
        <f t="shared" si="1"/>
        <v>6</v>
      </c>
      <c r="V33" s="40">
        <f>U33*V27/1000</f>
        <v>6.0000000000000001E-3</v>
      </c>
      <c r="W33" s="40">
        <v>135</v>
      </c>
      <c r="X33" s="98">
        <f t="shared" si="2"/>
        <v>0.81</v>
      </c>
    </row>
    <row r="34" spans="1:24" ht="18.75" customHeight="1" x14ac:dyDescent="0.3">
      <c r="A34" s="51" t="s">
        <v>69</v>
      </c>
      <c r="B34" s="40" t="s">
        <v>30</v>
      </c>
      <c r="C34" s="41"/>
      <c r="D34" s="41"/>
      <c r="E34" s="41"/>
      <c r="F34" s="41">
        <v>2</v>
      </c>
      <c r="G34" s="41"/>
      <c r="H34" s="64"/>
      <c r="I34" s="64"/>
      <c r="J34" s="64"/>
      <c r="K34" s="64"/>
      <c r="L34" s="64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</v>
      </c>
      <c r="V34" s="40">
        <f>U34*V27/1000</f>
        <v>2E-3</v>
      </c>
      <c r="W34" s="41">
        <v>44</v>
      </c>
      <c r="X34" s="98">
        <f t="shared" si="2"/>
        <v>8.7999999999999995E-2</v>
      </c>
    </row>
    <row r="35" spans="1:24" ht="21.75" customHeight="1" x14ac:dyDescent="0.3">
      <c r="A35" s="51" t="s">
        <v>70</v>
      </c>
      <c r="B35" s="40" t="s">
        <v>30</v>
      </c>
      <c r="C35" s="40"/>
      <c r="D35" s="40"/>
      <c r="E35" s="40"/>
      <c r="F35" s="40">
        <v>3</v>
      </c>
      <c r="G35" s="40"/>
      <c r="H35" s="62"/>
      <c r="I35" s="62"/>
      <c r="J35" s="62">
        <v>68</v>
      </c>
      <c r="K35" s="62"/>
      <c r="L35" s="62"/>
      <c r="M35" s="40"/>
      <c r="N35" s="40"/>
      <c r="O35" s="40"/>
      <c r="P35" s="40"/>
      <c r="Q35" s="40"/>
      <c r="R35" s="40"/>
      <c r="S35" s="40"/>
      <c r="T35" s="40"/>
      <c r="U35" s="40">
        <f t="shared" si="1"/>
        <v>71</v>
      </c>
      <c r="V35" s="40">
        <f>U35*V27/1000</f>
        <v>7.0999999999999994E-2</v>
      </c>
      <c r="W35" s="40">
        <v>35</v>
      </c>
      <c r="X35" s="98">
        <f t="shared" si="2"/>
        <v>2.4849999999999999</v>
      </c>
    </row>
    <row r="36" spans="1:24" ht="21.75" customHeight="1" x14ac:dyDescent="0.3">
      <c r="A36" s="51" t="s">
        <v>102</v>
      </c>
      <c r="B36" s="40" t="s">
        <v>30</v>
      </c>
      <c r="C36" s="41"/>
      <c r="D36" s="41"/>
      <c r="E36" s="41"/>
      <c r="F36" s="41">
        <v>1</v>
      </c>
      <c r="G36" s="41"/>
      <c r="H36" s="64"/>
      <c r="I36" s="64"/>
      <c r="J36" s="64"/>
      <c r="K36" s="64"/>
      <c r="L36" s="64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1</v>
      </c>
      <c r="V36" s="40">
        <f>U36*V27/1000</f>
        <v>1E-3</v>
      </c>
      <c r="W36" s="41">
        <v>44</v>
      </c>
      <c r="X36" s="98">
        <f t="shared" si="2"/>
        <v>4.3999999999999997E-2</v>
      </c>
    </row>
    <row r="37" spans="1:24" ht="21" customHeight="1" x14ac:dyDescent="0.3">
      <c r="A37" s="51" t="s">
        <v>72</v>
      </c>
      <c r="B37" s="40" t="s">
        <v>30</v>
      </c>
      <c r="C37" s="40"/>
      <c r="D37" s="40"/>
      <c r="E37" s="40"/>
      <c r="F37" s="40">
        <v>1</v>
      </c>
      <c r="G37" s="40"/>
      <c r="H37" s="62"/>
      <c r="I37" s="62"/>
      <c r="J37" s="62">
        <v>6</v>
      </c>
      <c r="K37" s="62"/>
      <c r="L37" s="62"/>
      <c r="M37" s="40"/>
      <c r="N37" s="40"/>
      <c r="O37" s="40"/>
      <c r="P37" s="40"/>
      <c r="Q37" s="40"/>
      <c r="R37" s="40"/>
      <c r="S37" s="40"/>
      <c r="T37" s="40"/>
      <c r="U37" s="40">
        <f t="shared" si="1"/>
        <v>7</v>
      </c>
      <c r="V37" s="40">
        <f>U37*V27/1000</f>
        <v>7.0000000000000001E-3</v>
      </c>
      <c r="W37" s="40">
        <v>64</v>
      </c>
      <c r="X37" s="98">
        <f t="shared" si="2"/>
        <v>0.44800000000000001</v>
      </c>
    </row>
    <row r="38" spans="1:24" ht="26.25" customHeight="1" x14ac:dyDescent="0.3">
      <c r="A38" s="51" t="s">
        <v>73</v>
      </c>
      <c r="B38" s="40" t="s">
        <v>30</v>
      </c>
      <c r="C38" s="41"/>
      <c r="D38" s="41"/>
      <c r="E38" s="41"/>
      <c r="F38" s="41">
        <v>4</v>
      </c>
      <c r="G38" s="41"/>
      <c r="H38" s="64"/>
      <c r="I38" s="64"/>
      <c r="J38" s="64"/>
      <c r="K38" s="64"/>
      <c r="L38" s="64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4</v>
      </c>
      <c r="V38" s="40">
        <f>U38*V27/1000</f>
        <v>4.0000000000000001E-3</v>
      </c>
      <c r="W38" s="41">
        <v>340</v>
      </c>
      <c r="X38" s="98">
        <f t="shared" si="2"/>
        <v>1.36</v>
      </c>
    </row>
    <row r="39" spans="1:24" ht="26.25" customHeight="1" x14ac:dyDescent="0.3">
      <c r="A39" s="51" t="s">
        <v>149</v>
      </c>
      <c r="B39" s="40" t="s">
        <v>30</v>
      </c>
      <c r="C39" s="40"/>
      <c r="D39" s="40"/>
      <c r="E39" s="40"/>
      <c r="F39" s="40"/>
      <c r="G39" s="40">
        <v>20</v>
      </c>
      <c r="H39" s="62"/>
      <c r="I39" s="62"/>
      <c r="J39" s="62"/>
      <c r="K39" s="62"/>
      <c r="L39" s="62"/>
      <c r="M39" s="40"/>
      <c r="N39" s="40"/>
      <c r="O39" s="40"/>
      <c r="P39" s="40"/>
      <c r="Q39" s="40"/>
      <c r="R39" s="40"/>
      <c r="S39" s="40"/>
      <c r="T39" s="40"/>
      <c r="U39" s="40">
        <f t="shared" si="1"/>
        <v>20</v>
      </c>
      <c r="V39" s="40">
        <f>U39*V27/1000</f>
        <v>0.02</v>
      </c>
      <c r="W39" s="40">
        <v>500</v>
      </c>
      <c r="X39" s="98">
        <f t="shared" si="2"/>
        <v>10</v>
      </c>
    </row>
    <row r="40" spans="1:24" ht="26.25" customHeight="1" x14ac:dyDescent="0.3">
      <c r="A40" s="51" t="s">
        <v>76</v>
      </c>
      <c r="B40" s="40" t="s">
        <v>30</v>
      </c>
      <c r="C40" s="40"/>
      <c r="D40" s="40"/>
      <c r="E40" s="40"/>
      <c r="F40" s="40"/>
      <c r="G40" s="40"/>
      <c r="H40" s="62">
        <v>15</v>
      </c>
      <c r="I40" s="62"/>
      <c r="J40" s="62"/>
      <c r="K40" s="62"/>
      <c r="L40" s="62"/>
      <c r="M40" s="40"/>
      <c r="N40" s="40"/>
      <c r="O40" s="40"/>
      <c r="P40" s="40"/>
      <c r="Q40" s="40"/>
      <c r="R40" s="40"/>
      <c r="S40" s="40"/>
      <c r="T40" s="40"/>
      <c r="U40" s="40">
        <f t="shared" si="1"/>
        <v>15</v>
      </c>
      <c r="V40" s="40">
        <f>U40*V27/1000</f>
        <v>1.4999999999999999E-2</v>
      </c>
      <c r="W40" s="40">
        <v>88</v>
      </c>
      <c r="X40" s="98">
        <f t="shared" si="2"/>
        <v>1.3199999999999998</v>
      </c>
    </row>
    <row r="41" spans="1:24" ht="26.25" customHeight="1" x14ac:dyDescent="0.3">
      <c r="A41" s="51" t="s">
        <v>77</v>
      </c>
      <c r="B41" s="40" t="s">
        <v>30</v>
      </c>
      <c r="C41" s="40"/>
      <c r="D41" s="40"/>
      <c r="E41" s="40"/>
      <c r="F41" s="40"/>
      <c r="G41" s="40"/>
      <c r="H41" s="62"/>
      <c r="I41" s="62">
        <v>15</v>
      </c>
      <c r="J41" s="62"/>
      <c r="K41" s="62"/>
      <c r="L41" s="62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15</v>
      </c>
      <c r="V41" s="40">
        <f>U41*V27/1000</f>
        <v>1.4999999999999999E-2</v>
      </c>
      <c r="W41" s="40">
        <v>65</v>
      </c>
      <c r="X41" s="98">
        <f t="shared" si="2"/>
        <v>0.97499999999999998</v>
      </c>
    </row>
    <row r="42" spans="1:24" ht="26.25" customHeight="1" x14ac:dyDescent="0.3">
      <c r="A42" s="51"/>
      <c r="B42" s="40" t="s">
        <v>58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</f>
        <v>0</v>
      </c>
      <c r="W42" s="40"/>
      <c r="X42" s="98">
        <f t="shared" si="2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ref="U43:U57" si="7">SUM(C43:T43)</f>
        <v>0</v>
      </c>
      <c r="V43" s="40">
        <f>U43*V27/1000</f>
        <v>0</v>
      </c>
      <c r="W43" s="40"/>
      <c r="X43" s="47">
        <f t="shared" ref="X43:X56" si="8">V43*W43</f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7"/>
        <v>0</v>
      </c>
      <c r="V44" s="40">
        <f>U44*V27/1000</f>
        <v>0</v>
      </c>
      <c r="W44" s="40"/>
      <c r="X44" s="47">
        <f t="shared" si="8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7"/>
        <v>0</v>
      </c>
      <c r="V45" s="40">
        <f>U45*V27/1000</f>
        <v>0</v>
      </c>
      <c r="W45" s="40"/>
      <c r="X45" s="47">
        <f t="shared" si="8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7"/>
        <v>0</v>
      </c>
      <c r="V46" s="40">
        <f>U46*V27/1000</f>
        <v>0</v>
      </c>
      <c r="W46" s="40"/>
      <c r="X46" s="47">
        <f t="shared" si="8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7"/>
        <v>0</v>
      </c>
      <c r="V47" s="40">
        <f>U47*V27/1000</f>
        <v>0</v>
      </c>
      <c r="W47" s="40"/>
      <c r="X47" s="47">
        <f t="shared" si="8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7"/>
        <v>0</v>
      </c>
      <c r="V48" s="40">
        <f>U48*V27/1000</f>
        <v>0</v>
      </c>
      <c r="W48" s="62"/>
      <c r="X48" s="47">
        <f t="shared" si="8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7"/>
        <v>0</v>
      </c>
      <c r="V49" s="40">
        <f>U49*V27/1000</f>
        <v>0</v>
      </c>
      <c r="W49" s="62"/>
      <c r="X49" s="47">
        <f t="shared" si="8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7"/>
        <v>0</v>
      </c>
      <c r="V50" s="40">
        <f>U50*V27/1000</f>
        <v>0</v>
      </c>
      <c r="W50" s="62"/>
      <c r="X50" s="47">
        <f t="shared" si="8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7"/>
        <v>0</v>
      </c>
      <c r="V51" s="40">
        <f>U51*V27/1000</f>
        <v>0</v>
      </c>
      <c r="W51" s="62"/>
      <c r="X51" s="47">
        <f t="shared" si="8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7"/>
        <v>0</v>
      </c>
      <c r="V52" s="40">
        <f>U52*V27/1000</f>
        <v>0</v>
      </c>
      <c r="W52" s="62"/>
      <c r="X52" s="47">
        <f t="shared" si="8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7"/>
        <v>0</v>
      </c>
      <c r="V53" s="40">
        <f>U53*V27/1000</f>
        <v>0</v>
      </c>
      <c r="W53" s="62"/>
      <c r="X53" s="47">
        <f t="shared" si="8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7"/>
        <v>0</v>
      </c>
      <c r="V54" s="40">
        <f>U54*V27/1000</f>
        <v>0</v>
      </c>
      <c r="W54" s="62"/>
      <c r="X54" s="47">
        <f t="shared" si="8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7"/>
        <v>0</v>
      </c>
      <c r="V55" s="40">
        <f>U55*V27/1000</f>
        <v>0</v>
      </c>
      <c r="W55" s="62"/>
      <c r="X55" s="47">
        <f t="shared" si="8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7"/>
        <v>0</v>
      </c>
      <c r="V56" s="40">
        <f>U56*V27/1000</f>
        <v>0</v>
      </c>
      <c r="W56" s="62"/>
      <c r="X56" s="47">
        <f t="shared" si="8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9">PRODUCT(T48*T27/1000)</f>
        <v>0</v>
      </c>
      <c r="U57" s="40">
        <f t="shared" si="7"/>
        <v>0</v>
      </c>
      <c r="V57" s="40">
        <f>U57*V27/1000</f>
        <v>0</v>
      </c>
      <c r="W57" s="64"/>
      <c r="X57" s="98">
        <f>SUM(X29:X42)</f>
        <v>69.452999999999989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X57</f>
        <v>0</v>
      </c>
      <c r="G14" s="48">
        <f>X52</f>
        <v>48.453000000000003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137</v>
      </c>
      <c r="E23" s="166" t="s">
        <v>122</v>
      </c>
      <c r="F23" s="166" t="s">
        <v>87</v>
      </c>
      <c r="G23" s="166" t="s">
        <v>88</v>
      </c>
      <c r="H23" s="166" t="s">
        <v>65</v>
      </c>
      <c r="I23" s="166"/>
      <c r="J23" s="164"/>
      <c r="K23" s="179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/>
      <c r="F26" s="75">
        <v>6</v>
      </c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>
        <f>E14</f>
        <v>1</v>
      </c>
      <c r="G27" s="76">
        <f>E14</f>
        <v>1</v>
      </c>
      <c r="H27" s="76">
        <f>E14</f>
        <v>1</v>
      </c>
      <c r="I27" s="76"/>
      <c r="J27" s="76"/>
      <c r="K27" s="76"/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60</v>
      </c>
      <c r="F28" s="77">
        <v>200</v>
      </c>
      <c r="G28" s="77">
        <v>15</v>
      </c>
      <c r="H28" s="77">
        <v>15</v>
      </c>
      <c r="I28" s="77"/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145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>
        <f>E29*W29/1000</f>
        <v>0</v>
      </c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52</v>
      </c>
      <c r="X29" s="98">
        <f>V29*W29</f>
        <v>4.056</v>
      </c>
    </row>
    <row r="30" spans="1:25" ht="20.25" customHeight="1" x14ac:dyDescent="0.3">
      <c r="A30" s="89" t="s">
        <v>72</v>
      </c>
      <c r="B30" s="62" t="s">
        <v>30</v>
      </c>
      <c r="C30" s="62"/>
      <c r="D30" s="62"/>
      <c r="E30" s="62">
        <v>0.5</v>
      </c>
      <c r="F30" s="62">
        <v>10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>
        <f t="shared" ref="U30:U40" si="0">SUM(C30:T30)</f>
        <v>10.5</v>
      </c>
      <c r="V30" s="40">
        <f>U30*V27/1000</f>
        <v>1.0500000000000001E-2</v>
      </c>
      <c r="W30" s="40">
        <v>64</v>
      </c>
      <c r="X30" s="98">
        <f t="shared" ref="X30:X40" si="1">V30*W30</f>
        <v>0.67200000000000004</v>
      </c>
    </row>
    <row r="31" spans="1:25" ht="24" customHeight="1" x14ac:dyDescent="0.3">
      <c r="A31" s="89" t="s">
        <v>67</v>
      </c>
      <c r="B31" s="62" t="s">
        <v>30</v>
      </c>
      <c r="C31" s="64"/>
      <c r="D31" s="64">
        <v>5</v>
      </c>
      <c r="E31" s="64">
        <v>1.5</v>
      </c>
      <c r="F31" s="64"/>
      <c r="G31" s="64"/>
      <c r="H31" s="64"/>
      <c r="I31" s="64"/>
      <c r="J31" s="64"/>
      <c r="K31" s="64"/>
      <c r="L31" s="64"/>
      <c r="M31" s="62"/>
      <c r="N31" s="64"/>
      <c r="O31" s="64"/>
      <c r="P31" s="64"/>
      <c r="Q31" s="64"/>
      <c r="R31" s="64"/>
      <c r="S31" s="64"/>
      <c r="T31" s="64">
        <f>PRODUCT(T30*U27/1000)</f>
        <v>0</v>
      </c>
      <c r="U31" s="62">
        <f t="shared" si="0"/>
        <v>6.5</v>
      </c>
      <c r="V31" s="40">
        <f>U31*V27/1000</f>
        <v>6.4999999999999997E-3</v>
      </c>
      <c r="W31" s="41">
        <v>800</v>
      </c>
      <c r="X31" s="98">
        <f t="shared" si="1"/>
        <v>5.2</v>
      </c>
    </row>
    <row r="32" spans="1:25" ht="21.75" customHeight="1" x14ac:dyDescent="0.3">
      <c r="A32" s="89" t="s">
        <v>74</v>
      </c>
      <c r="B32" s="62" t="s">
        <v>30</v>
      </c>
      <c r="C32" s="64"/>
      <c r="D32" s="64"/>
      <c r="E32" s="64"/>
      <c r="F32" s="64">
        <v>0.4</v>
      </c>
      <c r="G32" s="64"/>
      <c r="H32" s="64"/>
      <c r="I32" s="64"/>
      <c r="J32" s="64"/>
      <c r="K32" s="64"/>
      <c r="L32" s="64"/>
      <c r="M32" s="62">
        <f t="shared" ref="M32:M37" si="2">E32*W32/1000</f>
        <v>0</v>
      </c>
      <c r="N32" s="64"/>
      <c r="O32" s="64"/>
      <c r="P32" s="64"/>
      <c r="Q32" s="64"/>
      <c r="R32" s="64"/>
      <c r="S32" s="64"/>
      <c r="T32" s="64"/>
      <c r="U32" s="62">
        <f t="shared" si="0"/>
        <v>0.4</v>
      </c>
      <c r="V32" s="40">
        <f>U32*V27/1000</f>
        <v>4.0000000000000002E-4</v>
      </c>
      <c r="W32" s="41">
        <v>1050</v>
      </c>
      <c r="X32" s="98">
        <f t="shared" si="1"/>
        <v>0.42000000000000004</v>
      </c>
    </row>
    <row r="33" spans="1:24" ht="21" customHeight="1" x14ac:dyDescent="0.3">
      <c r="A33" s="89" t="s">
        <v>91</v>
      </c>
      <c r="B33" s="62" t="s">
        <v>30</v>
      </c>
      <c r="C33" s="62"/>
      <c r="D33" s="62"/>
      <c r="E33" s="62"/>
      <c r="F33" s="62"/>
      <c r="G33" s="62">
        <v>15</v>
      </c>
      <c r="H33" s="62"/>
      <c r="I33" s="62"/>
      <c r="J33" s="62"/>
      <c r="K33" s="62"/>
      <c r="L33" s="62"/>
      <c r="M33" s="62">
        <f t="shared" si="2"/>
        <v>0</v>
      </c>
      <c r="N33" s="62"/>
      <c r="O33" s="62"/>
      <c r="P33" s="62"/>
      <c r="Q33" s="62"/>
      <c r="R33" s="62"/>
      <c r="S33" s="62"/>
      <c r="T33" s="62"/>
      <c r="U33" s="62">
        <f t="shared" si="0"/>
        <v>15</v>
      </c>
      <c r="V33" s="40">
        <f>U33*V27/1000</f>
        <v>1.4999999999999999E-2</v>
      </c>
      <c r="W33" s="40">
        <v>88</v>
      </c>
      <c r="X33" s="98">
        <f t="shared" si="1"/>
        <v>1.3199999999999998</v>
      </c>
    </row>
    <row r="34" spans="1:24" ht="26.25" customHeight="1" x14ac:dyDescent="0.3">
      <c r="A34" s="89" t="s">
        <v>77</v>
      </c>
      <c r="B34" s="62" t="s">
        <v>30</v>
      </c>
      <c r="C34" s="64"/>
      <c r="D34" s="64"/>
      <c r="E34" s="64"/>
      <c r="F34" s="64"/>
      <c r="G34" s="64"/>
      <c r="H34" s="64">
        <v>15</v>
      </c>
      <c r="I34" s="64"/>
      <c r="J34" s="64"/>
      <c r="K34" s="64"/>
      <c r="L34" s="64"/>
      <c r="M34" s="62">
        <f t="shared" si="2"/>
        <v>0</v>
      </c>
      <c r="N34" s="64"/>
      <c r="O34" s="64"/>
      <c r="P34" s="64"/>
      <c r="Q34" s="64"/>
      <c r="R34" s="64"/>
      <c r="S34" s="64"/>
      <c r="T34" s="64">
        <f>PRODUCT(T33*U27/1000)</f>
        <v>0</v>
      </c>
      <c r="U34" s="62">
        <f t="shared" si="0"/>
        <v>15</v>
      </c>
      <c r="V34" s="40">
        <f>U34*V27/1000</f>
        <v>1.4999999999999999E-2</v>
      </c>
      <c r="W34" s="41">
        <v>65</v>
      </c>
      <c r="X34" s="98">
        <f t="shared" si="1"/>
        <v>0.97499999999999998</v>
      </c>
    </row>
    <row r="35" spans="1:24" ht="26.25" customHeight="1" x14ac:dyDescent="0.3">
      <c r="A35" s="89"/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>
        <f t="shared" si="2"/>
        <v>0</v>
      </c>
      <c r="N35" s="62"/>
      <c r="O35" s="62"/>
      <c r="P35" s="62"/>
      <c r="Q35" s="62"/>
      <c r="R35" s="62"/>
      <c r="S35" s="62"/>
      <c r="T35" s="62"/>
      <c r="U35" s="62">
        <f t="shared" si="0"/>
        <v>0</v>
      </c>
      <c r="V35" s="40">
        <f>U35*V27/1000</f>
        <v>0</v>
      </c>
      <c r="W35" s="40">
        <v>124</v>
      </c>
      <c r="X35" s="98">
        <f t="shared" si="1"/>
        <v>0</v>
      </c>
    </row>
    <row r="36" spans="1:24" ht="26.25" customHeight="1" x14ac:dyDescent="0.3">
      <c r="A36" s="89" t="s">
        <v>85</v>
      </c>
      <c r="B36" s="62" t="s">
        <v>30</v>
      </c>
      <c r="C36" s="62"/>
      <c r="D36" s="62">
        <v>1</v>
      </c>
      <c r="E36" s="62"/>
      <c r="F36" s="62"/>
      <c r="G36" s="62"/>
      <c r="H36" s="62"/>
      <c r="I36" s="62"/>
      <c r="J36" s="62"/>
      <c r="K36" s="62"/>
      <c r="L36" s="62"/>
      <c r="M36" s="62">
        <f t="shared" si="2"/>
        <v>0</v>
      </c>
      <c r="N36" s="62"/>
      <c r="O36" s="62"/>
      <c r="P36" s="62"/>
      <c r="Q36" s="62"/>
      <c r="R36" s="62"/>
      <c r="S36" s="62"/>
      <c r="T36" s="62"/>
      <c r="U36" s="62">
        <f t="shared" si="0"/>
        <v>1</v>
      </c>
      <c r="V36" s="40">
        <f>U36*V27/1000</f>
        <v>1E-3</v>
      </c>
      <c r="W36" s="40">
        <v>14</v>
      </c>
      <c r="X36" s="98">
        <f t="shared" si="1"/>
        <v>1.4E-2</v>
      </c>
    </row>
    <row r="37" spans="1:24" ht="26.25" customHeight="1" x14ac:dyDescent="0.3">
      <c r="A37" s="89"/>
      <c r="B37" s="62" t="s">
        <v>58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>
        <f t="shared" si="2"/>
        <v>0</v>
      </c>
      <c r="N37" s="62"/>
      <c r="O37" s="62"/>
      <c r="P37" s="62"/>
      <c r="Q37" s="62"/>
      <c r="R37" s="62"/>
      <c r="S37" s="62"/>
      <c r="T37" s="62"/>
      <c r="U37" s="62">
        <f t="shared" si="0"/>
        <v>0</v>
      </c>
      <c r="V37" s="40"/>
      <c r="W37" s="40"/>
      <c r="X37" s="98">
        <f t="shared" si="1"/>
        <v>0</v>
      </c>
    </row>
    <row r="38" spans="1:24" ht="26.25" customHeight="1" x14ac:dyDescent="0.3">
      <c r="A38" s="89" t="s">
        <v>123</v>
      </c>
      <c r="B38" s="62" t="s">
        <v>153</v>
      </c>
      <c r="C38" s="62"/>
      <c r="D38" s="62"/>
      <c r="E38" s="62">
        <v>76</v>
      </c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>
        <f t="shared" si="0"/>
        <v>76</v>
      </c>
      <c r="V38" s="40">
        <f>U38*V27/1000</f>
        <v>7.5999999999999998E-2</v>
      </c>
      <c r="W38" s="40">
        <v>450</v>
      </c>
      <c r="X38" s="98">
        <f t="shared" si="1"/>
        <v>34.199999999999996</v>
      </c>
    </row>
    <row r="39" spans="1:24" ht="26.25" customHeight="1" x14ac:dyDescent="0.3">
      <c r="A39" s="89" t="s">
        <v>69</v>
      </c>
      <c r="B39" s="62" t="s">
        <v>30</v>
      </c>
      <c r="C39" s="62"/>
      <c r="D39" s="62"/>
      <c r="E39" s="62">
        <v>1.5</v>
      </c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0"/>
        <v>1.5</v>
      </c>
      <c r="V39" s="40">
        <f>U39*V27/1000</f>
        <v>1.5E-3</v>
      </c>
      <c r="W39" s="40">
        <v>44</v>
      </c>
      <c r="X39" s="98">
        <f t="shared" si="1"/>
        <v>6.6000000000000003E-2</v>
      </c>
    </row>
    <row r="40" spans="1:24" ht="26.25" customHeight="1" x14ac:dyDescent="0.3">
      <c r="A40" s="89" t="s">
        <v>73</v>
      </c>
      <c r="B40" s="62" t="s">
        <v>30</v>
      </c>
      <c r="C40" s="62"/>
      <c r="D40" s="62"/>
      <c r="E40" s="62">
        <v>4.5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0"/>
        <v>4.5</v>
      </c>
      <c r="V40" s="40">
        <f>U40*V27/1000</f>
        <v>4.4999999999999997E-3</v>
      </c>
      <c r="W40" s="40">
        <v>340</v>
      </c>
      <c r="X40" s="98">
        <f t="shared" si="1"/>
        <v>1.5299999999999998</v>
      </c>
    </row>
    <row r="41" spans="1:24" ht="26.25" customHeight="1" x14ac:dyDescent="0.3">
      <c r="A41" s="51"/>
      <c r="B41" s="40" t="s">
        <v>30</v>
      </c>
      <c r="C41" s="40"/>
      <c r="D41" s="40"/>
      <c r="E41" s="40"/>
      <c r="F41" s="40"/>
      <c r="G41" s="40"/>
      <c r="H41" s="40"/>
      <c r="I41" s="62"/>
      <c r="J41" s="62"/>
      <c r="K41" s="62"/>
      <c r="L41" s="40"/>
      <c r="M41" s="40"/>
      <c r="N41" s="40"/>
      <c r="O41" s="40"/>
      <c r="P41" s="40"/>
      <c r="Q41" s="40"/>
      <c r="R41" s="40"/>
      <c r="S41" s="40"/>
      <c r="T41" s="40"/>
      <c r="U41" s="62">
        <f t="shared" ref="U41" si="3">SUM(C41:T41)</f>
        <v>0</v>
      </c>
      <c r="V41" s="40">
        <f>U41*V27/1000</f>
        <v>0</v>
      </c>
      <c r="W41" s="40"/>
      <c r="X41" s="47">
        <f t="shared" ref="X41:X51" si="4">V41*W41</f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62"/>
      <c r="J42" s="62"/>
      <c r="K42" s="62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ref="U42:U52" si="5">SUM(C42:T42)</f>
        <v>0</v>
      </c>
      <c r="V42" s="40">
        <f>U42*V27/1000</f>
        <v>0</v>
      </c>
      <c r="W42" s="40"/>
      <c r="X42" s="47">
        <f t="shared" si="4"/>
        <v>0</v>
      </c>
    </row>
    <row r="43" spans="1:24" ht="24" customHeight="1" x14ac:dyDescent="0.3">
      <c r="A43" s="65"/>
      <c r="B43" s="40" t="s">
        <v>30</v>
      </c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5"/>
        <v>0</v>
      </c>
      <c r="V43" s="40">
        <f>U43*V27/1000</f>
        <v>0</v>
      </c>
      <c r="W43" s="62"/>
      <c r="X43" s="47">
        <f t="shared" si="4"/>
        <v>0</v>
      </c>
    </row>
    <row r="44" spans="1:24" ht="24" customHeight="1" x14ac:dyDescent="0.3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5"/>
        <v>0</v>
      </c>
      <c r="V44" s="40">
        <f>U44*V27/1000</f>
        <v>0</v>
      </c>
      <c r="W44" s="62"/>
      <c r="X44" s="47">
        <f t="shared" si="4"/>
        <v>0</v>
      </c>
    </row>
    <row r="45" spans="1:24" ht="24" customHeight="1" x14ac:dyDescent="0.3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5"/>
        <v>0</v>
      </c>
      <c r="V45" s="40">
        <f>U45*V27/1000</f>
        <v>0</v>
      </c>
      <c r="W45" s="62"/>
      <c r="X45" s="47">
        <f t="shared" si="4"/>
        <v>0</v>
      </c>
    </row>
    <row r="46" spans="1:24" ht="24" customHeight="1" x14ac:dyDescent="0.3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5"/>
        <v>0</v>
      </c>
      <c r="V46" s="40">
        <f>U46*V27/1000</f>
        <v>0</v>
      </c>
      <c r="W46" s="62"/>
      <c r="X46" s="47">
        <f t="shared" si="4"/>
        <v>0</v>
      </c>
    </row>
    <row r="47" spans="1:24" ht="24" customHeight="1" x14ac:dyDescent="0.3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5"/>
        <v>0</v>
      </c>
      <c r="V47" s="40">
        <f>U47*V27/1000</f>
        <v>0</v>
      </c>
      <c r="W47" s="62"/>
      <c r="X47" s="47">
        <f t="shared" si="4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5"/>
        <v>0</v>
      </c>
      <c r="V48" s="40">
        <f>U48*V27/1000</f>
        <v>0</v>
      </c>
      <c r="W48" s="62"/>
      <c r="X48" s="47">
        <f t="shared" si="4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5"/>
        <v>0</v>
      </c>
      <c r="V49" s="40">
        <f>U49*V27/1000</f>
        <v>0</v>
      </c>
      <c r="W49" s="62"/>
      <c r="X49" s="47">
        <f t="shared" si="4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5"/>
        <v>0</v>
      </c>
      <c r="V50" s="40">
        <f>U50*V27/1000</f>
        <v>0</v>
      </c>
      <c r="W50" s="62"/>
      <c r="X50" s="47">
        <f t="shared" si="4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5"/>
        <v>0</v>
      </c>
      <c r="V51" s="40">
        <f>U51*V27/1000</f>
        <v>0</v>
      </c>
      <c r="W51" s="62"/>
      <c r="X51" s="47">
        <f t="shared" si="4"/>
        <v>0</v>
      </c>
    </row>
    <row r="52" spans="1:24" ht="21" customHeight="1" x14ac:dyDescent="0.3">
      <c r="A52" s="66"/>
      <c r="B52" s="40" t="s">
        <v>30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>
        <f>PRODUCT(T43*T27/1000)</f>
        <v>0</v>
      </c>
      <c r="U52" s="40">
        <f t="shared" si="5"/>
        <v>0</v>
      </c>
      <c r="V52" s="40">
        <f>U52*V27/1000</f>
        <v>0</v>
      </c>
      <c r="W52" s="64"/>
      <c r="X52" s="98">
        <f>SUM(X29:X41)</f>
        <v>48.453000000000003</v>
      </c>
    </row>
    <row r="54" spans="1:24" s="43" customFormat="1" x14ac:dyDescent="0.3">
      <c r="A54" s="42" t="s">
        <v>31</v>
      </c>
      <c r="B54" s="42"/>
      <c r="C54" s="42"/>
      <c r="D54" s="42"/>
      <c r="E54" s="42"/>
      <c r="F54" s="42"/>
      <c r="G54" s="42"/>
      <c r="H54" s="42" t="s">
        <v>28</v>
      </c>
      <c r="I54" s="42"/>
      <c r="J54" s="42" t="s">
        <v>35</v>
      </c>
      <c r="K54" s="42"/>
      <c r="L54" s="42"/>
      <c r="M54" s="42"/>
      <c r="N54" s="42"/>
      <c r="O54" s="42" t="s">
        <v>36</v>
      </c>
      <c r="P54" s="42"/>
      <c r="Q54" s="42"/>
      <c r="R54" s="42" t="s">
        <v>37</v>
      </c>
      <c r="S54" s="42"/>
      <c r="T54" s="42"/>
      <c r="V54" s="42"/>
    </row>
    <row r="55" spans="1:24" x14ac:dyDescent="0.3">
      <c r="A55" s="16" t="s">
        <v>39</v>
      </c>
      <c r="B55" s="16"/>
      <c r="C55" s="16" t="s">
        <v>34</v>
      </c>
      <c r="D55" s="16"/>
      <c r="E55" s="16"/>
      <c r="F55" s="16"/>
      <c r="G55" s="16"/>
      <c r="H55" s="16" t="s">
        <v>39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 t="s">
        <v>38</v>
      </c>
      <c r="S55" s="16"/>
      <c r="T55" s="16"/>
    </row>
    <row r="56" spans="1:24" s="43" customFormat="1" x14ac:dyDescent="0.3">
      <c r="A56" s="42" t="s">
        <v>32</v>
      </c>
      <c r="B56" s="42"/>
      <c r="C56" s="42"/>
      <c r="D56" s="42"/>
      <c r="E56" s="42"/>
      <c r="F56" s="42"/>
      <c r="G56" s="42"/>
      <c r="H56" s="42" t="s">
        <v>29</v>
      </c>
      <c r="I56" s="42"/>
      <c r="J56" s="42" t="s">
        <v>35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V56" s="42"/>
    </row>
    <row r="57" spans="1:24" x14ac:dyDescent="0.3">
      <c r="A57" s="16" t="s">
        <v>33</v>
      </c>
      <c r="B57" s="16"/>
      <c r="C57" s="16" t="s">
        <v>34</v>
      </c>
      <c r="D57" s="16"/>
      <c r="E57" s="16"/>
      <c r="F57" s="16"/>
      <c r="G57" s="16"/>
      <c r="H57" s="16" t="s">
        <v>33</v>
      </c>
      <c r="I57" s="16"/>
      <c r="J57" s="16"/>
      <c r="K57" s="16"/>
      <c r="L57" s="16" t="s">
        <v>34</v>
      </c>
      <c r="M57" s="16"/>
      <c r="N57" s="16"/>
      <c r="O57" s="16"/>
      <c r="P57" s="16"/>
      <c r="Q57" s="16"/>
      <c r="R57" s="16"/>
      <c r="S57" s="16"/>
      <c r="T57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 день (11)</vt:lpstr>
      <vt:lpstr>10 день </vt:lpstr>
      <vt:lpstr>9 день</vt:lpstr>
      <vt:lpstr>8 день </vt:lpstr>
      <vt:lpstr>7    день </vt:lpstr>
      <vt:lpstr>6 день</vt:lpstr>
      <vt:lpstr>4 день </vt:lpstr>
      <vt:lpstr>5 день</vt:lpstr>
      <vt:lpstr>3 день </vt:lpstr>
      <vt:lpstr>2 день </vt:lpstr>
      <vt:lpstr>1 день</vt:lpstr>
      <vt:lpstr>'1 день'!Область_печати</vt:lpstr>
      <vt:lpstr>'1 день (11)'!Область_печати</vt:lpstr>
      <vt:lpstr>'10 день '!Область_печати</vt:lpstr>
      <vt:lpstr>'2 день '!Область_печати</vt:lpstr>
      <vt:lpstr>'3 день '!Область_печати</vt:lpstr>
      <vt:lpstr>'4 день '!Область_печати</vt:lpstr>
      <vt:lpstr>'5 день'!Область_печати</vt:lpstr>
      <vt:lpstr>'6 день'!Область_печати</vt:lpstr>
      <vt:lpstr>'7    день '!Область_печати</vt:lpstr>
      <vt:lpstr>'8 день '!Область_печати</vt:lpstr>
      <vt:lpstr>'9 день'!Область_печати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Интернет</dc:creator>
  <cp:lastModifiedBy>Технолог</cp:lastModifiedBy>
  <cp:lastPrinted>2025-01-30T10:47:05Z</cp:lastPrinted>
  <dcterms:created xsi:type="dcterms:W3CDTF">2019-10-30T12:57:14Z</dcterms:created>
  <dcterms:modified xsi:type="dcterms:W3CDTF">2025-02-21T10:40:17Z</dcterms:modified>
</cp:coreProperties>
</file>